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7.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K49" i="1"/>
  <c r="AJ49" i="1"/>
  <c r="AP49" i="1" s="1"/>
  <c r="AI49" i="1"/>
  <c r="AO49" i="1" s="1"/>
  <c r="AH49" i="1"/>
  <c r="AH47" i="1" s="1"/>
  <c r="AN47" i="1" s="1"/>
  <c r="AV47" i="1" s="1"/>
  <c r="AG49" i="1"/>
  <c r="AM49" i="1" s="1"/>
  <c r="AU49" i="1" s="1"/>
  <c r="AF49" i="1"/>
  <c r="AL49" i="1" s="1"/>
  <c r="AT49" i="1" s="1"/>
  <c r="AE49" i="1"/>
  <c r="AS48" i="1"/>
  <c r="AR48" i="1"/>
  <c r="AQ48" i="1"/>
  <c r="AP48" i="1"/>
  <c r="AO48" i="1"/>
  <c r="AN48" i="1"/>
  <c r="AV48" i="1" s="1"/>
  <c r="AM48" i="1"/>
  <c r="AU48" i="1" s="1"/>
  <c r="AL48" i="1"/>
  <c r="AT48" i="1" s="1"/>
  <c r="AK48" i="1"/>
  <c r="AI47" i="1"/>
  <c r="AO47" i="1" s="1"/>
  <c r="AE47" i="1"/>
  <c r="AK47" i="1" s="1"/>
  <c r="AS44" i="1"/>
  <c r="AR44" i="1"/>
  <c r="AQ44" i="1"/>
  <c r="AP44" i="1"/>
  <c r="AO44" i="1"/>
  <c r="AN44" i="1"/>
  <c r="AV44" i="1" s="1"/>
  <c r="AM44" i="1"/>
  <c r="AU44" i="1" s="1"/>
  <c r="AL44" i="1"/>
  <c r="AT44" i="1" s="1"/>
  <c r="AK44" i="1"/>
  <c r="AS43" i="1"/>
  <c r="AK43" i="1"/>
  <c r="AJ43" i="1"/>
  <c r="AP43" i="1" s="1"/>
  <c r="AI43" i="1"/>
  <c r="AO43" i="1" s="1"/>
  <c r="AH43" i="1"/>
  <c r="AN43" i="1" s="1"/>
  <c r="AV43" i="1" s="1"/>
  <c r="AG43" i="1"/>
  <c r="AM43" i="1" s="1"/>
  <c r="AU43" i="1" s="1"/>
  <c r="AF43" i="1"/>
  <c r="AL43" i="1" s="1"/>
  <c r="AT43" i="1" s="1"/>
  <c r="AE43" i="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P40" i="1"/>
  <c r="AL40" i="1"/>
  <c r="AT40" i="1" s="1"/>
  <c r="AJ40" i="1"/>
  <c r="AI40" i="1"/>
  <c r="AO40" i="1" s="1"/>
  <c r="AH40" i="1"/>
  <c r="AN40" i="1" s="1"/>
  <c r="AV40" i="1" s="1"/>
  <c r="AG40" i="1"/>
  <c r="AR40" i="1" s="1"/>
  <c r="AF40" i="1"/>
  <c r="AQ40" i="1" s="1"/>
  <c r="AE40" i="1"/>
  <c r="AK40" i="1" s="1"/>
  <c r="AJ39" i="1"/>
  <c r="AP39" i="1" s="1"/>
  <c r="AF39" i="1"/>
  <c r="AL39" i="1" s="1"/>
  <c r="AT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P36" i="1"/>
  <c r="AL36" i="1"/>
  <c r="AT36" i="1" s="1"/>
  <c r="AJ36" i="1"/>
  <c r="AI36" i="1"/>
  <c r="AO36" i="1" s="1"/>
  <c r="AH36" i="1"/>
  <c r="AN36" i="1" s="1"/>
  <c r="AV36" i="1" s="1"/>
  <c r="AG36" i="1"/>
  <c r="AR36" i="1" s="1"/>
  <c r="AF36" i="1"/>
  <c r="AQ36" i="1" s="1"/>
  <c r="AE36" i="1"/>
  <c r="AK36" i="1" s="1"/>
  <c r="AS35" i="1"/>
  <c r="AR35" i="1"/>
  <c r="AQ35" i="1"/>
  <c r="AP35" i="1"/>
  <c r="AO35" i="1"/>
  <c r="AN35" i="1"/>
  <c r="AV35" i="1" s="1"/>
  <c r="AM35" i="1"/>
  <c r="AU35" i="1" s="1"/>
  <c r="AL35" i="1"/>
  <c r="AT35" i="1" s="1"/>
  <c r="AK35" i="1"/>
  <c r="AS34" i="1"/>
  <c r="AK34" i="1"/>
  <c r="AJ34" i="1"/>
  <c r="AP34" i="1" s="1"/>
  <c r="AI34" i="1"/>
  <c r="AO34" i="1" s="1"/>
  <c r="AH34" i="1"/>
  <c r="AN34" i="1" s="1"/>
  <c r="AV34" i="1" s="1"/>
  <c r="AG34" i="1"/>
  <c r="AM34" i="1" s="1"/>
  <c r="AU34" i="1" s="1"/>
  <c r="AF34" i="1"/>
  <c r="AL34" i="1" s="1"/>
  <c r="AT34" i="1" s="1"/>
  <c r="AE34" i="1"/>
  <c r="AP33" i="1"/>
  <c r="AJ33" i="1"/>
  <c r="AI33" i="1"/>
  <c r="AO33" i="1" s="1"/>
  <c r="AH33" i="1"/>
  <c r="AN33" i="1" s="1"/>
  <c r="AV33" i="1" s="1"/>
  <c r="AG33" i="1"/>
  <c r="AR33" i="1" s="1"/>
  <c r="AF33" i="1"/>
  <c r="AL33" i="1" s="1"/>
  <c r="AT33" i="1" s="1"/>
  <c r="AE33" i="1"/>
  <c r="AK33" i="1" s="1"/>
  <c r="AR32" i="1"/>
  <c r="AJ32" i="1"/>
  <c r="AP32" i="1" s="1"/>
  <c r="AI32" i="1"/>
  <c r="AO32" i="1" s="1"/>
  <c r="AH32" i="1"/>
  <c r="AS32" i="1" s="1"/>
  <c r="AG32" i="1"/>
  <c r="AM32" i="1" s="1"/>
  <c r="AU32" i="1" s="1"/>
  <c r="AF32" i="1"/>
  <c r="AL32" i="1" s="1"/>
  <c r="AT32" i="1" s="1"/>
  <c r="AE32" i="1"/>
  <c r="AK32" i="1" s="1"/>
  <c r="AS31" i="1"/>
  <c r="AR31" i="1"/>
  <c r="AP31" i="1"/>
  <c r="AO31" i="1"/>
  <c r="AN31" i="1"/>
  <c r="AV31" i="1" s="1"/>
  <c r="AM31" i="1"/>
  <c r="AU31" i="1" s="1"/>
  <c r="AF31" i="1"/>
  <c r="AQ31" i="1" s="1"/>
  <c r="AE31" i="1"/>
  <c r="AK31" i="1" s="1"/>
  <c r="AS30" i="1"/>
  <c r="AR30" i="1"/>
  <c r="AJ30" i="1"/>
  <c r="AP30" i="1" s="1"/>
  <c r="AI30" i="1"/>
  <c r="AO30" i="1" s="1"/>
  <c r="AH30" i="1"/>
  <c r="AN30" i="1" s="1"/>
  <c r="AV30" i="1" s="1"/>
  <c r="AG30" i="1"/>
  <c r="AM30" i="1" s="1"/>
  <c r="AU30" i="1" s="1"/>
  <c r="AF30" i="1"/>
  <c r="AL30" i="1" s="1"/>
  <c r="AT30" i="1" s="1"/>
  <c r="AE30" i="1"/>
  <c r="AK30" i="1" s="1"/>
  <c r="AP29" i="1"/>
  <c r="AL29" i="1"/>
  <c r="AT29" i="1" s="1"/>
  <c r="AJ29" i="1"/>
  <c r="AI29" i="1"/>
  <c r="AO29" i="1" s="1"/>
  <c r="AH29" i="1"/>
  <c r="AN29" i="1" s="1"/>
  <c r="AV29" i="1" s="1"/>
  <c r="AG29" i="1"/>
  <c r="AR29" i="1" s="1"/>
  <c r="AF29" i="1"/>
  <c r="AQ29" i="1" s="1"/>
  <c r="AE29" i="1"/>
  <c r="AK29" i="1" s="1"/>
  <c r="AJ28" i="1"/>
  <c r="AP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P23" i="1"/>
  <c r="AJ23" i="1"/>
  <c r="AI23" i="1"/>
  <c r="AO23" i="1" s="1"/>
  <c r="AH23" i="1"/>
  <c r="AG23" i="1"/>
  <c r="AR23" i="1" s="1"/>
  <c r="AF23" i="1"/>
  <c r="AL23" i="1" s="1"/>
  <c r="AT23" i="1" s="1"/>
  <c r="AE23" i="1"/>
  <c r="AK23" i="1" s="1"/>
  <c r="AS22" i="1"/>
  <c r="AR22" i="1"/>
  <c r="AQ22" i="1"/>
  <c r="AP22" i="1"/>
  <c r="AO22" i="1"/>
  <c r="AN22" i="1"/>
  <c r="AV22" i="1" s="1"/>
  <c r="AL22" i="1"/>
  <c r="AT22" i="1" s="1"/>
  <c r="AK22" i="1"/>
  <c r="AG22" i="1"/>
  <c r="AM22" i="1" s="1"/>
  <c r="AU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L17" i="1"/>
  <c r="AT17" i="1" s="1"/>
  <c r="AJ17" i="1"/>
  <c r="AP17" i="1" s="1"/>
  <c r="AI17" i="1"/>
  <c r="AO17" i="1" s="1"/>
  <c r="AH17" i="1"/>
  <c r="AN17" i="1" s="1"/>
  <c r="AV17" i="1" s="1"/>
  <c r="AG17" i="1"/>
  <c r="AF17" i="1"/>
  <c r="AQ17" i="1" s="1"/>
  <c r="AE17" i="1"/>
  <c r="AK17" i="1" s="1"/>
  <c r="AV16" i="1"/>
  <c r="AU16" i="1"/>
  <c r="AS16" i="1"/>
  <c r="AR16" i="1"/>
  <c r="AQ16" i="1"/>
  <c r="AP16" i="1"/>
  <c r="AO16" i="1"/>
  <c r="AN16" i="1"/>
  <c r="AL16" i="1"/>
  <c r="AT16" i="1" s="1"/>
  <c r="AK16" i="1"/>
  <c r="AF16" i="1"/>
  <c r="AS15" i="1"/>
  <c r="AP15" i="1"/>
  <c r="AO15" i="1"/>
  <c r="AN15" i="1"/>
  <c r="AV15" i="1" s="1"/>
  <c r="AK15" i="1"/>
  <c r="AG15" i="1"/>
  <c r="AM15" i="1" s="1"/>
  <c r="AU15" i="1" s="1"/>
  <c r="AF15" i="1"/>
  <c r="AL15" i="1" s="1"/>
  <c r="AT15" i="1" s="1"/>
  <c r="AS14" i="1"/>
  <c r="AP14" i="1"/>
  <c r="AO14" i="1"/>
  <c r="AN14" i="1"/>
  <c r="AV14" i="1" s="1"/>
  <c r="AK14" i="1"/>
  <c r="AG14" i="1"/>
  <c r="AR14" i="1" s="1"/>
  <c r="AF14" i="1"/>
  <c r="AL14" i="1" s="1"/>
  <c r="AT14" i="1" s="1"/>
  <c r="AP13" i="1"/>
  <c r="AL13" i="1"/>
  <c r="AT13" i="1" s="1"/>
  <c r="AJ13" i="1"/>
  <c r="AI13" i="1"/>
  <c r="AO13" i="1" s="1"/>
  <c r="AH13" i="1"/>
  <c r="AN13" i="1" s="1"/>
  <c r="AV13" i="1" s="1"/>
  <c r="AG13" i="1"/>
  <c r="AR13" i="1" s="1"/>
  <c r="AF13" i="1"/>
  <c r="AQ13" i="1" s="1"/>
  <c r="AE13" i="1"/>
  <c r="AK13" i="1" s="1"/>
  <c r="AJ12" i="1"/>
  <c r="AP12" i="1" s="1"/>
  <c r="AG12" i="1"/>
  <c r="AR12" i="1" s="1"/>
  <c r="AN32" i="1" l="1"/>
  <c r="AV32" i="1" s="1"/>
  <c r="AM13" i="1"/>
  <c r="AU13" i="1" s="1"/>
  <c r="AQ23" i="1"/>
  <c r="AM29" i="1"/>
  <c r="AU29" i="1" s="1"/>
  <c r="AL31" i="1"/>
  <c r="AT31" i="1" s="1"/>
  <c r="AQ33" i="1"/>
  <c r="AM36" i="1"/>
  <c r="AU36" i="1" s="1"/>
  <c r="AM40" i="1"/>
  <c r="AU40" i="1" s="1"/>
  <c r="AN49" i="1"/>
  <c r="AV49" i="1" s="1"/>
  <c r="AF28" i="1"/>
  <c r="AF12" i="1"/>
  <c r="AL12" i="1" s="1"/>
  <c r="AT12" i="1" s="1"/>
  <c r="AM23" i="1"/>
  <c r="AU23" i="1" s="1"/>
  <c r="AG28" i="1"/>
  <c r="AM33" i="1"/>
  <c r="AU33" i="1" s="1"/>
  <c r="AR34" i="1"/>
  <c r="AG39" i="1"/>
  <c r="AR43" i="1"/>
  <c r="AR49" i="1"/>
  <c r="AL11" i="1"/>
  <c r="AG11" i="1"/>
  <c r="AE12" i="1"/>
  <c r="AI12" i="1"/>
  <c r="AQ12" i="1"/>
  <c r="AS13" i="1"/>
  <c r="AM14" i="1"/>
  <c r="AU14" i="1" s="1"/>
  <c r="AQ14" i="1"/>
  <c r="AR15" i="1"/>
  <c r="AN23" i="1"/>
  <c r="AV23" i="1" s="1"/>
  <c r="AS23" i="1"/>
  <c r="AM17" i="1"/>
  <c r="AU17" i="1" s="1"/>
  <c r="AR17" i="1"/>
  <c r="AS17" i="1"/>
  <c r="AL28" i="1"/>
  <c r="AT28" i="1" s="1"/>
  <c r="AQ28" i="1"/>
  <c r="AF11" i="1"/>
  <c r="AJ11" i="1"/>
  <c r="AH12" i="1"/>
  <c r="AQ15" i="1"/>
  <c r="AE28" i="1"/>
  <c r="AK28" i="1" s="1"/>
  <c r="AI28" i="1"/>
  <c r="AO28" i="1" s="1"/>
  <c r="AS29" i="1"/>
  <c r="AQ30" i="1"/>
  <c r="AQ32" i="1"/>
  <c r="AS33" i="1"/>
  <c r="AQ34" i="1"/>
  <c r="AS36" i="1"/>
  <c r="AE39" i="1"/>
  <c r="AK39" i="1" s="1"/>
  <c r="AI39" i="1"/>
  <c r="AO39" i="1" s="1"/>
  <c r="AQ39" i="1"/>
  <c r="AS40" i="1"/>
  <c r="AQ43" i="1"/>
  <c r="AE46" i="1"/>
  <c r="AI46" i="1"/>
  <c r="AG47" i="1"/>
  <c r="AS47" i="1"/>
  <c r="AQ49" i="1"/>
  <c r="AH28" i="1"/>
  <c r="AH39" i="1"/>
  <c r="AH46" i="1"/>
  <c r="AF47" i="1"/>
  <c r="AJ47" i="1"/>
  <c r="AM39" i="1" l="1"/>
  <c r="AU39" i="1" s="1"/>
  <c r="AR39" i="1"/>
  <c r="AM28" i="1"/>
  <c r="AU28" i="1" s="1"/>
  <c r="AR28" i="1"/>
  <c r="AQ47" i="1"/>
  <c r="AL47" i="1"/>
  <c r="AT47" i="1" s="1"/>
  <c r="AF46" i="1"/>
  <c r="AK46" i="1"/>
  <c r="AE45" i="1"/>
  <c r="AK45" i="1" s="1"/>
  <c r="AP11" i="1"/>
  <c r="AK12" i="1"/>
  <c r="AK11" i="1" s="1"/>
  <c r="AK10" i="1" s="1"/>
  <c r="AE11" i="1"/>
  <c r="AE10" i="1" s="1"/>
  <c r="AE57" i="1" s="1"/>
  <c r="AK57" i="1" s="1"/>
  <c r="AS46" i="1"/>
  <c r="AN46" i="1"/>
  <c r="AV46" i="1" s="1"/>
  <c r="AH45" i="1"/>
  <c r="AQ11" i="1"/>
  <c r="AR11" i="1"/>
  <c r="AS39" i="1"/>
  <c r="AN39" i="1"/>
  <c r="AV39" i="1" s="1"/>
  <c r="AR47" i="1"/>
  <c r="AM47" i="1"/>
  <c r="AU47" i="1" s="1"/>
  <c r="AG46" i="1"/>
  <c r="AM12" i="1"/>
  <c r="AT11" i="1"/>
  <c r="AP47" i="1"/>
  <c r="AJ46" i="1"/>
  <c r="AS28" i="1"/>
  <c r="AN28" i="1"/>
  <c r="AV28" i="1" s="1"/>
  <c r="AO46" i="1"/>
  <c r="AI45" i="1"/>
  <c r="AO45" i="1" s="1"/>
  <c r="AS12" i="1"/>
  <c r="AN12" i="1"/>
  <c r="AV12" i="1" s="1"/>
  <c r="AH11" i="1"/>
  <c r="AO12" i="1"/>
  <c r="AI11" i="1"/>
  <c r="AN45" i="1" l="1"/>
  <c r="AV45" i="1" s="1"/>
  <c r="AS45" i="1"/>
  <c r="AO11" i="1"/>
  <c r="AO10" i="1" s="1"/>
  <c r="AI10" i="1"/>
  <c r="AI57" i="1" s="1"/>
  <c r="AO57" i="1" s="1"/>
  <c r="AL46" i="1"/>
  <c r="AT46" i="1" s="1"/>
  <c r="AF45" i="1"/>
  <c r="AQ46" i="1"/>
  <c r="AP46" i="1"/>
  <c r="AJ45" i="1"/>
  <c r="AM11" i="1"/>
  <c r="AU12" i="1"/>
  <c r="AU11" i="1" s="1"/>
  <c r="AN11" i="1"/>
  <c r="AN10" i="1" s="1"/>
  <c r="AH10" i="1"/>
  <c r="AH57" i="1" s="1"/>
  <c r="AS11" i="1"/>
  <c r="AR46" i="1"/>
  <c r="AM46" i="1"/>
  <c r="AU46" i="1" s="1"/>
  <c r="AG45" i="1"/>
  <c r="AR45" i="1" l="1"/>
  <c r="AR10" i="1" s="1"/>
  <c r="AM45" i="1"/>
  <c r="AU45" i="1" s="1"/>
  <c r="AG10" i="1"/>
  <c r="AG57" i="1" s="1"/>
  <c r="AR57" i="1" s="1"/>
  <c r="AN57" i="1"/>
  <c r="AV57" i="1" s="1"/>
  <c r="AS57" i="1"/>
  <c r="AM10" i="1"/>
  <c r="AM57" i="1" s="1"/>
  <c r="AU57" i="1" s="1"/>
  <c r="AQ45" i="1"/>
  <c r="AQ10" i="1" s="1"/>
  <c r="AL45" i="1"/>
  <c r="AF10" i="1"/>
  <c r="AF57" i="1" s="1"/>
  <c r="AP45" i="1"/>
  <c r="AP10" i="1" s="1"/>
  <c r="AJ10" i="1"/>
  <c r="AJ57" i="1" s="1"/>
  <c r="AP57" i="1" s="1"/>
  <c r="AV11" i="1"/>
  <c r="AV10" i="1" s="1"/>
  <c r="AS10" i="1"/>
  <c r="AU10" i="1"/>
  <c r="AT45" i="1" l="1"/>
  <c r="AT10" i="1" s="1"/>
  <c r="AL10" i="1"/>
  <c r="AQ57" i="1"/>
  <c r="AL57" i="1"/>
  <c r="AT57" i="1" s="1"/>
</calcChain>
</file>

<file path=xl/sharedStrings.xml><?xml version="1.0" encoding="utf-8"?>
<sst xmlns="http://schemas.openxmlformats.org/spreadsheetml/2006/main" count="1238" uniqueCount="206">
  <si>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</si>
  <si>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</si>
  <si>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</si>
  <si>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</si>
  <si>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</si>
  <si>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</si>
  <si>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</si>
  <si>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</si>
  <si>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</si>
  <si>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</si>
  <si>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</si>
  <si>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</si>
  <si>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</si>
  <si>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</si>
  <si>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</si>
  <si>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</si>
  <si>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</si>
  <si>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</si>
  <si>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</si>
  <si>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</si>
  <si>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</si>
  <si>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</si>
  <si>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</si>
  <si>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</si>
  <si>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</si>
  <si>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</si>
  <si>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</si>
  <si>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</si>
  <si>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</si>
  <si>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</si>
  <si>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</si>
  <si>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</si>
  <si>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</si>
  <si>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</si>
  <si>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</si>
  <si>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</si>
  <si>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</si>
  <si>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</si>
  <si>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</si>
  <si>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</si>
  <si>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</si>
  <si>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</si>
  <si>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</si>
  <si>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</si>
  <si>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</si>
  <si>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</si>
  <si>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</si>
  <si>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</si>
  <si>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</si>
  <si>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</si>
  <si>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</si>
  <si>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</si>
  <si>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</si>
  <si>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</si>
  <si>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</si>
  <si>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</si>
  <si>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</si>
  <si>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</si>
  <si>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</si>
  <si>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</si>
  <si>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</si>
  <si>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</si>
  <si>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</si>
  <si>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</si>
  <si>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</si>
  <si>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</si>
  <si>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</si>
  <si>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</si>
  <si>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</si>
  <si>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</si>
  <si>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</si>
  <si>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</si>
  <si>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</si>
  <si>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</si>
  <si>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</si>
  <si>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</si>
  <si>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</si>
  <si>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</si>
  <si>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</si>
  <si>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</si>
  <si>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</si>
  <si>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</si>
  <si>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</si>
  <si>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</si>
  <si>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</si>
  <si>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</si>
  <si>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</si>
  <si>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</si>
  <si>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</si>
  <si>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</si>
  <si>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</si>
  <si>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</si>
  <si>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</si>
  <si>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</si>
  <si>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</si>
  <si>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</si>
  <si>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</si>
  <si>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</si>
  <si>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</si>
  <si>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</si>
  <si>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</si>
  <si>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</si>
  <si>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</si>
  <si>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</si>
  <si>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</si>
  <si>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</si>
  <si>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</si>
  <si>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</si>
  <si>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</si>
  <si>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</si>
  <si>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</si>
  <si>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</si>
  <si>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</si>
  <si>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</si>
  <si>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</si>
  <si>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</si>
  <si>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</si>
  <si>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</si>
  <si>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</si>
  <si>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</si>
  <si>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</si>
  <si>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</si>
  <si>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</si>
  <si>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</si>
  <si>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</si>
  <si>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</si>
  <si>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</si>
  <si>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</si>
  <si>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</si>
  <si>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</si>
  <si>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</si>
  <si>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</si>
  <si>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</si>
  <si>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</si>
  <si>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</si>
  <si>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</si>
  <si>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</si>
  <si>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</si>
  <si>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</si>
  <si>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</si>
  <si>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</si>
  <si>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</si>
  <si>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</si>
  <si>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</si>
  <si>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</si>
  <si>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</si>
  <si>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</si>
  <si>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</si>
  <si>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</si>
  <si>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</si>
  <si>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</si>
  <si>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</si>
  <si>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</si>
  <si>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</si>
  <si>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</si>
  <si>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</si>
  <si>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</si>
  <si>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</si>
  <si>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</si>
  <si>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</si>
  <si>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</si>
  <si>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</si>
  <si>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</si>
  <si>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</si>
  <si>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</si>
  <si>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</si>
  <si>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</si>
  <si>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</si>
  <si>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</si>
  <si>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</si>
  <si>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</si>
  <si>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</si>
  <si>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</si>
  <si>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</si>
  <si>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</si>
  <si>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</si>
  <si>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</si>
  <si>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</si>
  <si>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</si>
  <si>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</si>
  <si>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</si>
  <si>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</si>
  <si>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</si>
  <si>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</si>
  <si>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</si>
  <si>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</si>
  <si>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</si>
  <si>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</si>
  <si>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</si>
  <si>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</si>
  <si>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</si>
  <si>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</si>
  <si>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</si>
  <si>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</si>
  <si>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</si>
  <si>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</si>
  <si>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</si>
  <si>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</si>
  <si>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</si>
  <si>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</si>
  <si>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</si>
  <si>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</si>
  <si>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</si>
  <si>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</si>
  <si>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</si>
  <si>
    <t>РЕЕСТР  РАСХОДНЫХ  ОБЯЗАТЕЛЬСТВ  КРАСНОГОРСКОГО  ГОРОДСКОГО  ПОСЕЛЕНИЯ 
на 01.07.2023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</si>
</sst>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R65"/>
  <sheetViews>
    <sheetView tabSelected="1" workbookViewId="0">
      <selection activeCell="AF10" sqref="AF10"/>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109" t="s">
        <v>205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row>
    <row r="3" spans="1:590" x14ac:dyDescent="0.3">
      <c r="A3" s="110" t="s">
        <v>1</v>
      </c>
      <c r="B3" s="110"/>
      <c r="C3" s="110"/>
      <c r="D3" s="110"/>
      <c r="E3" s="110"/>
      <c r="F3" s="110"/>
      <c r="G3" s="110"/>
      <c r="H3" s="110"/>
      <c r="I3" s="110"/>
      <c r="J3" s="110"/>
      <c r="K3" s="110"/>
      <c r="L3" s="110"/>
      <c r="M3" s="110"/>
      <c r="N3" s="110"/>
      <c r="O3" s="110"/>
      <c r="P3" s="110"/>
      <c r="Q3" s="110"/>
      <c r="R3" s="110"/>
      <c r="S3" s="110"/>
      <c r="T3" s="110"/>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102" t="s">
        <v>2</v>
      </c>
      <c r="B5" s="102" t="s">
        <v>3</v>
      </c>
      <c r="C5" s="102" t="s">
        <v>4</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5</v>
      </c>
      <c r="AD5" s="102" t="s">
        <v>6</v>
      </c>
      <c r="AE5" s="102" t="s">
        <v>7</v>
      </c>
      <c r="AF5" s="102"/>
      <c r="AG5" s="102"/>
      <c r="AH5" s="102"/>
      <c r="AI5" s="102"/>
      <c r="AJ5" s="102"/>
      <c r="AK5" s="102" t="s">
        <v>8</v>
      </c>
      <c r="AL5" s="102"/>
      <c r="AM5" s="102"/>
      <c r="AN5" s="102"/>
      <c r="AO5" s="102"/>
      <c r="AP5" s="102"/>
      <c r="AQ5" s="102" t="s">
        <v>9</v>
      </c>
      <c r="AR5" s="102"/>
      <c r="AS5" s="102"/>
      <c r="AT5" s="102" t="s">
        <v>10</v>
      </c>
      <c r="AU5" s="102"/>
      <c r="AV5" s="105"/>
      <c r="AW5" s="106" t="s">
        <v>11</v>
      </c>
    </row>
    <row r="6" spans="1:590" ht="27" customHeight="1" x14ac:dyDescent="0.3">
      <c r="A6" s="102" t="s">
        <v>0</v>
      </c>
      <c r="B6" s="102" t="s">
        <v>0</v>
      </c>
      <c r="C6" s="104" t="s">
        <v>12</v>
      </c>
      <c r="D6" s="102"/>
      <c r="E6" s="102"/>
      <c r="F6" s="102"/>
      <c r="G6" s="102"/>
      <c r="H6" s="102"/>
      <c r="I6" s="102"/>
      <c r="J6" s="102"/>
      <c r="K6" s="102"/>
      <c r="L6" s="102"/>
      <c r="M6" s="102"/>
      <c r="N6" s="102"/>
      <c r="O6" s="102"/>
      <c r="P6" s="102"/>
      <c r="Q6" s="102"/>
      <c r="R6" s="102"/>
      <c r="S6" s="102"/>
      <c r="T6" s="102"/>
      <c r="U6" s="102"/>
      <c r="V6" s="102"/>
      <c r="W6" s="102" t="s">
        <v>13</v>
      </c>
      <c r="X6" s="102"/>
      <c r="Y6" s="102"/>
      <c r="Z6" s="102"/>
      <c r="AA6" s="102"/>
      <c r="AB6" s="102"/>
      <c r="AC6" s="102" t="s">
        <v>0</v>
      </c>
      <c r="AD6" s="102" t="s">
        <v>0</v>
      </c>
      <c r="AE6" s="102" t="s">
        <v>14</v>
      </c>
      <c r="AF6" s="102"/>
      <c r="AG6" s="104" t="s">
        <v>15</v>
      </c>
      <c r="AH6" s="104" t="s">
        <v>16</v>
      </c>
      <c r="AI6" s="102" t="s">
        <v>17</v>
      </c>
      <c r="AJ6" s="102"/>
      <c r="AK6" s="102" t="s">
        <v>14</v>
      </c>
      <c r="AL6" s="102"/>
      <c r="AM6" s="104" t="s">
        <v>15</v>
      </c>
      <c r="AN6" s="104" t="s">
        <v>16</v>
      </c>
      <c r="AO6" s="102" t="s">
        <v>17</v>
      </c>
      <c r="AP6" s="102"/>
      <c r="AQ6" s="103" t="s">
        <v>14</v>
      </c>
      <c r="AR6" s="104" t="s">
        <v>15</v>
      </c>
      <c r="AS6" s="104" t="s">
        <v>16</v>
      </c>
      <c r="AT6" s="103" t="s">
        <v>14</v>
      </c>
      <c r="AU6" s="104" t="s">
        <v>15</v>
      </c>
      <c r="AV6" s="104" t="s">
        <v>16</v>
      </c>
      <c r="AW6" s="107"/>
    </row>
    <row r="7" spans="1:590" ht="62.25" customHeight="1" x14ac:dyDescent="0.3">
      <c r="A7" s="102" t="s">
        <v>0</v>
      </c>
      <c r="B7" s="102" t="s">
        <v>0</v>
      </c>
      <c r="C7" s="102" t="s">
        <v>18</v>
      </c>
      <c r="D7" s="102"/>
      <c r="E7" s="102"/>
      <c r="F7" s="102" t="s">
        <v>19</v>
      </c>
      <c r="G7" s="102"/>
      <c r="H7" s="102"/>
      <c r="I7" s="102"/>
      <c r="J7" s="102" t="s">
        <v>20</v>
      </c>
      <c r="K7" s="102"/>
      <c r="L7" s="102"/>
      <c r="M7" s="102" t="s">
        <v>21</v>
      </c>
      <c r="N7" s="102"/>
      <c r="O7" s="102"/>
      <c r="P7" s="102"/>
      <c r="Q7" s="102" t="s">
        <v>22</v>
      </c>
      <c r="R7" s="102"/>
      <c r="S7" s="102"/>
      <c r="T7" s="102" t="s">
        <v>23</v>
      </c>
      <c r="U7" s="102"/>
      <c r="V7" s="102"/>
      <c r="W7" s="102" t="s">
        <v>24</v>
      </c>
      <c r="X7" s="102"/>
      <c r="Y7" s="102"/>
      <c r="Z7" s="102" t="s">
        <v>25</v>
      </c>
      <c r="AA7" s="102"/>
      <c r="AB7" s="102"/>
      <c r="AC7" s="102" t="s">
        <v>0</v>
      </c>
      <c r="AD7" s="102" t="s">
        <v>0</v>
      </c>
      <c r="AE7" s="102" t="s">
        <v>26</v>
      </c>
      <c r="AF7" s="103" t="s">
        <v>27</v>
      </c>
      <c r="AG7" s="102" t="s">
        <v>0</v>
      </c>
      <c r="AH7" s="102" t="s">
        <v>0</v>
      </c>
      <c r="AI7" s="104" t="s">
        <v>28</v>
      </c>
      <c r="AJ7" s="102" t="s">
        <v>29</v>
      </c>
      <c r="AK7" s="102" t="s">
        <v>26</v>
      </c>
      <c r="AL7" s="103" t="s">
        <v>27</v>
      </c>
      <c r="AM7" s="102" t="s">
        <v>0</v>
      </c>
      <c r="AN7" s="102" t="s">
        <v>0</v>
      </c>
      <c r="AO7" s="104" t="s">
        <v>28</v>
      </c>
      <c r="AP7" s="102" t="s">
        <v>29</v>
      </c>
      <c r="AQ7" s="103" t="s">
        <v>0</v>
      </c>
      <c r="AR7" s="102" t="s">
        <v>0</v>
      </c>
      <c r="AS7" s="102" t="s">
        <v>0</v>
      </c>
      <c r="AT7" s="103" t="s">
        <v>0</v>
      </c>
      <c r="AU7" s="102" t="s">
        <v>0</v>
      </c>
      <c r="AV7" s="102" t="s">
        <v>0</v>
      </c>
      <c r="AW7" s="107"/>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02" t="s">
        <v>0</v>
      </c>
      <c r="B8" s="102" t="s">
        <v>0</v>
      </c>
      <c r="C8" s="6" t="s">
        <v>30</v>
      </c>
      <c r="D8" s="7" t="s">
        <v>31</v>
      </c>
      <c r="E8" s="7" t="s">
        <v>32</v>
      </c>
      <c r="F8" s="7" t="s">
        <v>30</v>
      </c>
      <c r="G8" s="7" t="s">
        <v>31</v>
      </c>
      <c r="H8" s="7" t="s">
        <v>32</v>
      </c>
      <c r="I8" s="7" t="s">
        <v>33</v>
      </c>
      <c r="J8" s="7" t="s">
        <v>30</v>
      </c>
      <c r="K8" s="7" t="s">
        <v>34</v>
      </c>
      <c r="L8" s="7" t="s">
        <v>32</v>
      </c>
      <c r="M8" s="7" t="s">
        <v>30</v>
      </c>
      <c r="N8" s="7" t="s">
        <v>34</v>
      </c>
      <c r="O8" s="7" t="s">
        <v>32</v>
      </c>
      <c r="P8" s="7" t="s">
        <v>33</v>
      </c>
      <c r="Q8" s="7" t="s">
        <v>30</v>
      </c>
      <c r="R8" s="7" t="s">
        <v>34</v>
      </c>
      <c r="S8" s="7" t="s">
        <v>32</v>
      </c>
      <c r="T8" s="7" t="s">
        <v>30</v>
      </c>
      <c r="U8" s="7" t="s">
        <v>34</v>
      </c>
      <c r="V8" s="7" t="s">
        <v>32</v>
      </c>
      <c r="W8" s="6" t="s">
        <v>30</v>
      </c>
      <c r="X8" s="7" t="s">
        <v>31</v>
      </c>
      <c r="Y8" s="7" t="s">
        <v>32</v>
      </c>
      <c r="Z8" s="7" t="s">
        <v>30</v>
      </c>
      <c r="AA8" s="7" t="s">
        <v>34</v>
      </c>
      <c r="AB8" s="7" t="s">
        <v>32</v>
      </c>
      <c r="AC8" s="102" t="s">
        <v>0</v>
      </c>
      <c r="AD8" s="8" t="s">
        <v>35</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08"/>
    </row>
    <row r="9" spans="1:590" x14ac:dyDescent="0.3">
      <c r="A9" s="8" t="s">
        <v>36</v>
      </c>
      <c r="B9" s="8" t="s">
        <v>37</v>
      </c>
      <c r="C9" s="9" t="s">
        <v>38</v>
      </c>
      <c r="D9" s="8" t="s">
        <v>39</v>
      </c>
      <c r="E9" s="8" t="s">
        <v>40</v>
      </c>
      <c r="F9" s="8" t="s">
        <v>41</v>
      </c>
      <c r="G9" s="8" t="s">
        <v>42</v>
      </c>
      <c r="H9" s="8" t="s">
        <v>43</v>
      </c>
      <c r="I9" s="8" t="s">
        <v>44</v>
      </c>
      <c r="J9" s="8" t="s">
        <v>45</v>
      </c>
      <c r="K9" s="8" t="s">
        <v>46</v>
      </c>
      <c r="L9" s="8" t="s">
        <v>47</v>
      </c>
      <c r="M9" s="8" t="s">
        <v>48</v>
      </c>
      <c r="N9" s="8" t="s">
        <v>49</v>
      </c>
      <c r="O9" s="8" t="s">
        <v>50</v>
      </c>
      <c r="P9" s="8" t="s">
        <v>51</v>
      </c>
      <c r="Q9" s="8" t="s">
        <v>52</v>
      </c>
      <c r="R9" s="8" t="s">
        <v>53</v>
      </c>
      <c r="S9" s="8" t="s">
        <v>54</v>
      </c>
      <c r="T9" s="8" t="s">
        <v>55</v>
      </c>
      <c r="U9" s="8" t="s">
        <v>56</v>
      </c>
      <c r="V9" s="8" t="s">
        <v>57</v>
      </c>
      <c r="W9" s="9" t="s">
        <v>58</v>
      </c>
      <c r="X9" s="8" t="s">
        <v>59</v>
      </c>
      <c r="Y9" s="8" t="s">
        <v>60</v>
      </c>
      <c r="Z9" s="8" t="s">
        <v>61</v>
      </c>
      <c r="AA9" s="8" t="s">
        <v>62</v>
      </c>
      <c r="AB9" s="8" t="s">
        <v>63</v>
      </c>
      <c r="AC9" s="8" t="s">
        <v>64</v>
      </c>
      <c r="AD9" s="8" t="s">
        <v>65</v>
      </c>
      <c r="AE9" s="8" t="s">
        <v>66</v>
      </c>
      <c r="AF9" s="8" t="s">
        <v>67</v>
      </c>
      <c r="AG9" s="8" t="s">
        <v>68</v>
      </c>
      <c r="AH9" s="8" t="s">
        <v>68</v>
      </c>
      <c r="AI9" s="8" t="s">
        <v>69</v>
      </c>
      <c r="AJ9" s="8" t="s">
        <v>70</v>
      </c>
      <c r="AK9" s="8" t="s">
        <v>71</v>
      </c>
      <c r="AL9" s="8" t="s">
        <v>72</v>
      </c>
      <c r="AM9" s="8" t="s">
        <v>73</v>
      </c>
      <c r="AN9" s="8" t="s">
        <v>74</v>
      </c>
      <c r="AO9" s="8" t="s">
        <v>75</v>
      </c>
      <c r="AP9" s="8" t="s">
        <v>76</v>
      </c>
      <c r="AQ9" s="8" t="s">
        <v>77</v>
      </c>
      <c r="AR9" s="8" t="s">
        <v>78</v>
      </c>
      <c r="AS9" s="8" t="s">
        <v>79</v>
      </c>
      <c r="AT9" s="8" t="s">
        <v>80</v>
      </c>
      <c r="AU9" s="8" t="s">
        <v>81</v>
      </c>
      <c r="AV9" s="8" t="s">
        <v>82</v>
      </c>
      <c r="AW9" s="10" t="s">
        <v>83</v>
      </c>
    </row>
    <row r="10" spans="1:590" ht="61.5" customHeight="1" x14ac:dyDescent="0.3">
      <c r="A10" s="11" t="s">
        <v>84</v>
      </c>
      <c r="B10" s="12">
        <v>5000</v>
      </c>
      <c r="C10" s="13" t="s">
        <v>85</v>
      </c>
      <c r="D10" s="12" t="s">
        <v>85</v>
      </c>
      <c r="E10" s="12" t="s">
        <v>85</v>
      </c>
      <c r="F10" s="12" t="s">
        <v>85</v>
      </c>
      <c r="G10" s="12" t="s">
        <v>85</v>
      </c>
      <c r="H10" s="12" t="s">
        <v>85</v>
      </c>
      <c r="I10" s="12" t="s">
        <v>85</v>
      </c>
      <c r="J10" s="12" t="s">
        <v>85</v>
      </c>
      <c r="K10" s="12" t="s">
        <v>85</v>
      </c>
      <c r="L10" s="12" t="s">
        <v>85</v>
      </c>
      <c r="M10" s="12" t="s">
        <v>85</v>
      </c>
      <c r="N10" s="12" t="s">
        <v>85</v>
      </c>
      <c r="O10" s="12" t="s">
        <v>85</v>
      </c>
      <c r="P10" s="12" t="s">
        <v>85</v>
      </c>
      <c r="Q10" s="12" t="s">
        <v>85</v>
      </c>
      <c r="R10" s="12" t="s">
        <v>85</v>
      </c>
      <c r="S10" s="12" t="s">
        <v>85</v>
      </c>
      <c r="T10" s="12" t="s">
        <v>85</v>
      </c>
      <c r="U10" s="12" t="s">
        <v>85</v>
      </c>
      <c r="V10" s="12" t="s">
        <v>85</v>
      </c>
      <c r="W10" s="13" t="s">
        <v>85</v>
      </c>
      <c r="X10" s="12" t="s">
        <v>85</v>
      </c>
      <c r="Y10" s="12" t="s">
        <v>85</v>
      </c>
      <c r="Z10" s="12" t="s">
        <v>85</v>
      </c>
      <c r="AA10" s="12" t="s">
        <v>85</v>
      </c>
      <c r="AB10" s="12" t="s">
        <v>85</v>
      </c>
      <c r="AC10" s="12" t="s">
        <v>85</v>
      </c>
      <c r="AD10" s="12" t="s">
        <v>85</v>
      </c>
      <c r="AE10" s="14">
        <f t="shared" ref="AE10" si="0">AE11+AE28+AE36+AE39+AE43+AE45</f>
        <v>43933.407999999996</v>
      </c>
      <c r="AF10" s="14">
        <f>AF11+AF28+AF36+AF39+AF43+AF45</f>
        <v>66596.30799999999</v>
      </c>
      <c r="AG10" s="14">
        <f>AG11+AG28+AG36+AG39+AG43+AG45</f>
        <v>93999.141000000018</v>
      </c>
      <c r="AH10" s="14">
        <f t="shared" ref="AH10:AV10" si="1">AH11+AH28+AH36+AH39+AH43+AH45</f>
        <v>46077.86099999999</v>
      </c>
      <c r="AI10" s="14">
        <f t="shared" si="1"/>
        <v>45698.52399999999</v>
      </c>
      <c r="AJ10" s="14">
        <f t="shared" si="1"/>
        <v>45698.529999999992</v>
      </c>
      <c r="AK10" s="14">
        <f t="shared" si="1"/>
        <v>43933.407999999996</v>
      </c>
      <c r="AL10" s="14">
        <f t="shared" si="1"/>
        <v>66596.30799999999</v>
      </c>
      <c r="AM10" s="14">
        <f t="shared" si="1"/>
        <v>93999.141000000018</v>
      </c>
      <c r="AN10" s="14">
        <f t="shared" si="1"/>
        <v>46077.86099999999</v>
      </c>
      <c r="AO10" s="14">
        <f t="shared" si="1"/>
        <v>45698.52399999999</v>
      </c>
      <c r="AP10" s="14">
        <f t="shared" si="1"/>
        <v>45698.529999999992</v>
      </c>
      <c r="AQ10" s="14">
        <f>AQ11+AQ28+AQ36+AQ39+AQ43+AQ45</f>
        <v>66596.30799999999</v>
      </c>
      <c r="AR10" s="14">
        <f>AR11+AR28+AR36+AR39+AR43+AR45</f>
        <v>93999.141000000018</v>
      </c>
      <c r="AS10" s="14">
        <f t="shared" si="1"/>
        <v>46077.86099999999</v>
      </c>
      <c r="AT10" s="14">
        <f t="shared" si="1"/>
        <v>66596.30799999999</v>
      </c>
      <c r="AU10" s="14">
        <f t="shared" si="1"/>
        <v>93999.141000000018</v>
      </c>
      <c r="AV10" s="14">
        <f t="shared" si="1"/>
        <v>46077.86099999999</v>
      </c>
      <c r="AW10" s="15" t="s">
        <v>85</v>
      </c>
    </row>
    <row r="11" spans="1:590" ht="86.25" customHeight="1" x14ac:dyDescent="0.3">
      <c r="A11" s="11" t="s">
        <v>86</v>
      </c>
      <c r="B11" s="12">
        <v>5001</v>
      </c>
      <c r="C11" s="13" t="s">
        <v>85</v>
      </c>
      <c r="D11" s="12" t="s">
        <v>85</v>
      </c>
      <c r="E11" s="12" t="s">
        <v>85</v>
      </c>
      <c r="F11" s="12" t="s">
        <v>85</v>
      </c>
      <c r="G11" s="12" t="s">
        <v>85</v>
      </c>
      <c r="H11" s="12" t="s">
        <v>85</v>
      </c>
      <c r="I11" s="12" t="s">
        <v>85</v>
      </c>
      <c r="J11" s="12" t="s">
        <v>85</v>
      </c>
      <c r="K11" s="12" t="s">
        <v>85</v>
      </c>
      <c r="L11" s="12" t="s">
        <v>85</v>
      </c>
      <c r="M11" s="12" t="s">
        <v>85</v>
      </c>
      <c r="N11" s="12" t="s">
        <v>85</v>
      </c>
      <c r="O11" s="12" t="s">
        <v>85</v>
      </c>
      <c r="P11" s="12" t="s">
        <v>85</v>
      </c>
      <c r="Q11" s="12" t="s">
        <v>85</v>
      </c>
      <c r="R11" s="12" t="s">
        <v>85</v>
      </c>
      <c r="S11" s="12" t="s">
        <v>85</v>
      </c>
      <c r="T11" s="12" t="s">
        <v>85</v>
      </c>
      <c r="U11" s="12" t="s">
        <v>85</v>
      </c>
      <c r="V11" s="12" t="s">
        <v>85</v>
      </c>
      <c r="W11" s="13" t="s">
        <v>85</v>
      </c>
      <c r="X11" s="12" t="s">
        <v>85</v>
      </c>
      <c r="Y11" s="12" t="s">
        <v>85</v>
      </c>
      <c r="Z11" s="12" t="s">
        <v>85</v>
      </c>
      <c r="AA11" s="12" t="s">
        <v>85</v>
      </c>
      <c r="AB11" s="12" t="s">
        <v>85</v>
      </c>
      <c r="AC11" s="12" t="s">
        <v>85</v>
      </c>
      <c r="AD11" s="12" t="s">
        <v>85</v>
      </c>
      <c r="AE11" s="14">
        <f t="shared" ref="AE11:AU11" si="2">AE12</f>
        <v>25934.120000000003</v>
      </c>
      <c r="AF11" s="14">
        <f t="shared" si="2"/>
        <v>46183.439999999995</v>
      </c>
      <c r="AG11" s="14">
        <f t="shared" si="2"/>
        <v>71661.278000000006</v>
      </c>
      <c r="AH11" s="14">
        <f t="shared" si="2"/>
        <v>23075.087</v>
      </c>
      <c r="AI11" s="14">
        <f t="shared" si="2"/>
        <v>22872.046999999999</v>
      </c>
      <c r="AJ11" s="14">
        <f t="shared" si="2"/>
        <v>22872.053</v>
      </c>
      <c r="AK11" s="14">
        <f t="shared" si="2"/>
        <v>25934.120000000003</v>
      </c>
      <c r="AL11" s="14">
        <f t="shared" si="2"/>
        <v>46183.439999999995</v>
      </c>
      <c r="AM11" s="14">
        <f>AM12</f>
        <v>71661.278000000006</v>
      </c>
      <c r="AN11" s="14">
        <f t="shared" ref="AN11:AP57" si="3">AH11</f>
        <v>23075.087</v>
      </c>
      <c r="AO11" s="14">
        <f t="shared" si="3"/>
        <v>22872.046999999999</v>
      </c>
      <c r="AP11" s="14">
        <f t="shared" si="3"/>
        <v>22872.053</v>
      </c>
      <c r="AQ11" s="14">
        <f>AF11</f>
        <v>46183.439999999995</v>
      </c>
      <c r="AR11" s="14">
        <f t="shared" ref="AR11:AS11" si="4">AG11</f>
        <v>71661.278000000006</v>
      </c>
      <c r="AS11" s="14">
        <f t="shared" si="4"/>
        <v>23075.087</v>
      </c>
      <c r="AT11" s="14">
        <f>AL11</f>
        <v>46183.439999999995</v>
      </c>
      <c r="AU11" s="14">
        <f t="shared" si="2"/>
        <v>71661.278000000006</v>
      </c>
      <c r="AV11" s="14">
        <f t="shared" ref="AV11" si="5">AS11</f>
        <v>23075.087</v>
      </c>
      <c r="AW11" s="15" t="s">
        <v>85</v>
      </c>
    </row>
    <row r="12" spans="1:590" ht="74.25" customHeight="1" x14ac:dyDescent="0.3">
      <c r="A12" s="11" t="s">
        <v>87</v>
      </c>
      <c r="B12" s="12">
        <v>5002</v>
      </c>
      <c r="C12" s="13" t="s">
        <v>85</v>
      </c>
      <c r="D12" s="12" t="s">
        <v>85</v>
      </c>
      <c r="E12" s="12" t="s">
        <v>85</v>
      </c>
      <c r="F12" s="12" t="s">
        <v>85</v>
      </c>
      <c r="G12" s="12" t="s">
        <v>85</v>
      </c>
      <c r="H12" s="12" t="s">
        <v>85</v>
      </c>
      <c r="I12" s="12" t="s">
        <v>85</v>
      </c>
      <c r="J12" s="12" t="s">
        <v>85</v>
      </c>
      <c r="K12" s="12" t="s">
        <v>85</v>
      </c>
      <c r="L12" s="12" t="s">
        <v>85</v>
      </c>
      <c r="M12" s="12" t="s">
        <v>85</v>
      </c>
      <c r="N12" s="12" t="s">
        <v>85</v>
      </c>
      <c r="O12" s="12" t="s">
        <v>85</v>
      </c>
      <c r="P12" s="12" t="s">
        <v>85</v>
      </c>
      <c r="Q12" s="12" t="s">
        <v>85</v>
      </c>
      <c r="R12" s="12" t="s">
        <v>85</v>
      </c>
      <c r="S12" s="12" t="s">
        <v>85</v>
      </c>
      <c r="T12" s="12" t="s">
        <v>85</v>
      </c>
      <c r="U12" s="12" t="s">
        <v>85</v>
      </c>
      <c r="V12" s="12" t="s">
        <v>85</v>
      </c>
      <c r="W12" s="13" t="s">
        <v>85</v>
      </c>
      <c r="X12" s="12" t="s">
        <v>85</v>
      </c>
      <c r="Y12" s="12" t="s">
        <v>85</v>
      </c>
      <c r="Z12" s="12" t="s">
        <v>85</v>
      </c>
      <c r="AA12" s="12" t="s">
        <v>85</v>
      </c>
      <c r="AB12" s="12" t="s">
        <v>85</v>
      </c>
      <c r="AC12" s="12" t="s">
        <v>85</v>
      </c>
      <c r="AD12" s="12" t="s">
        <v>85</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71661.278000000006</v>
      </c>
      <c r="AH12" s="14">
        <f t="shared" si="7"/>
        <v>23075.087</v>
      </c>
      <c r="AI12" s="14">
        <f t="shared" si="7"/>
        <v>22872.046999999999</v>
      </c>
      <c r="AJ12" s="14">
        <f t="shared" si="7"/>
        <v>22872.053</v>
      </c>
      <c r="AK12" s="14">
        <f>AE12</f>
        <v>25934.120000000003</v>
      </c>
      <c r="AL12" s="14">
        <f>AF12</f>
        <v>46183.439999999995</v>
      </c>
      <c r="AM12" s="14">
        <f>AM13+AM14+AM15+AM16+AM17+AM18+AM19+AM20+AM22+AM23+AM24+AM26+AM21+AM25+AM27</f>
        <v>71661.278000000006</v>
      </c>
      <c r="AN12" s="14">
        <f>AH12</f>
        <v>23075.087</v>
      </c>
      <c r="AO12" s="14">
        <f t="shared" si="3"/>
        <v>22872.046999999999</v>
      </c>
      <c r="AP12" s="14">
        <f t="shared" si="3"/>
        <v>22872.053</v>
      </c>
      <c r="AQ12" s="14">
        <f t="shared" ref="AQ12:AS27" si="8">AF12</f>
        <v>46183.439999999995</v>
      </c>
      <c r="AR12" s="14">
        <f t="shared" si="8"/>
        <v>71661.278000000006</v>
      </c>
      <c r="AS12" s="14">
        <f t="shared" si="8"/>
        <v>23075.087</v>
      </c>
      <c r="AT12" s="14">
        <f t="shared" ref="AT12:AV27" si="9">AL12</f>
        <v>46183.439999999995</v>
      </c>
      <c r="AU12" s="14">
        <f t="shared" si="9"/>
        <v>71661.278000000006</v>
      </c>
      <c r="AV12" s="14">
        <f t="shared" si="9"/>
        <v>23075.087</v>
      </c>
      <c r="AW12" s="15" t="s">
        <v>85</v>
      </c>
    </row>
    <row r="13" spans="1:590" ht="75.75" customHeight="1" x14ac:dyDescent="0.3">
      <c r="A13" s="83" t="s">
        <v>88</v>
      </c>
      <c r="B13" s="77">
        <v>5005</v>
      </c>
      <c r="C13" s="93" t="s">
        <v>89</v>
      </c>
      <c r="D13" s="77" t="s">
        <v>90</v>
      </c>
      <c r="E13" s="77" t="s">
        <v>91</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36</v>
      </c>
      <c r="AD13" s="12" t="s">
        <v>92</v>
      </c>
      <c r="AE13" s="14">
        <f>121.37+26+2.1+100</f>
        <v>249.47</v>
      </c>
      <c r="AF13" s="14">
        <f>140.19+39.59+2.1+285.33+4.02</f>
        <v>471.22999999999996</v>
      </c>
      <c r="AG13" s="14">
        <f>170.6+7+33+0+221+0+0</f>
        <v>431.6</v>
      </c>
      <c r="AH13" s="14">
        <f>170.606+33+0+125+0+0</f>
        <v>328.60599999999999</v>
      </c>
      <c r="AI13" s="14">
        <f>170.6+33+0+120+0+0</f>
        <v>323.60000000000002</v>
      </c>
      <c r="AJ13" s="14">
        <f>170.606+33+0+120+0+0</f>
        <v>323.60599999999999</v>
      </c>
      <c r="AK13" s="14">
        <f>AE13</f>
        <v>249.47</v>
      </c>
      <c r="AL13" s="14">
        <f>AF13</f>
        <v>471.22999999999996</v>
      </c>
      <c r="AM13" s="14">
        <f>AG13</f>
        <v>431.6</v>
      </c>
      <c r="AN13" s="14">
        <f>AH13</f>
        <v>328.60599999999999</v>
      </c>
      <c r="AO13" s="14">
        <f t="shared" si="3"/>
        <v>323.60000000000002</v>
      </c>
      <c r="AP13" s="14">
        <f t="shared" si="3"/>
        <v>323.60599999999999</v>
      </c>
      <c r="AQ13" s="14">
        <f t="shared" si="8"/>
        <v>471.22999999999996</v>
      </c>
      <c r="AR13" s="14">
        <f t="shared" si="8"/>
        <v>431.6</v>
      </c>
      <c r="AS13" s="14">
        <f t="shared" si="8"/>
        <v>328.60599999999999</v>
      </c>
      <c r="AT13" s="14">
        <f t="shared" si="9"/>
        <v>471.22999999999996</v>
      </c>
      <c r="AU13" s="14">
        <f t="shared" si="9"/>
        <v>431.6</v>
      </c>
      <c r="AV13" s="14">
        <f t="shared" si="9"/>
        <v>328.60599999999999</v>
      </c>
      <c r="AW13" s="15" t="s">
        <v>93</v>
      </c>
    </row>
    <row r="14" spans="1:590" ht="27" customHeight="1" x14ac:dyDescent="0.3">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94</v>
      </c>
      <c r="AE14" s="14">
        <v>0</v>
      </c>
      <c r="AF14" s="14">
        <f>70+2.754</f>
        <v>72.754000000000005</v>
      </c>
      <c r="AG14" s="14">
        <f>25.818</f>
        <v>25.818000000000001</v>
      </c>
      <c r="AH14" s="14">
        <v>0</v>
      </c>
      <c r="AI14" s="14">
        <v>0</v>
      </c>
      <c r="AJ14" s="14">
        <v>0</v>
      </c>
      <c r="AK14" s="14">
        <f t="shared" ref="AK14:AN57" si="10">AE14</f>
        <v>0</v>
      </c>
      <c r="AL14" s="14">
        <f t="shared" si="10"/>
        <v>72.754000000000005</v>
      </c>
      <c r="AM14" s="14">
        <f t="shared" si="10"/>
        <v>25.818000000000001</v>
      </c>
      <c r="AN14" s="14">
        <f t="shared" si="10"/>
        <v>0</v>
      </c>
      <c r="AO14" s="14">
        <f t="shared" si="3"/>
        <v>0</v>
      </c>
      <c r="AP14" s="14">
        <f t="shared" si="3"/>
        <v>0</v>
      </c>
      <c r="AQ14" s="14">
        <f t="shared" si="8"/>
        <v>72.754000000000005</v>
      </c>
      <c r="AR14" s="14">
        <f t="shared" si="8"/>
        <v>25.818000000000001</v>
      </c>
      <c r="AS14" s="14">
        <f t="shared" si="8"/>
        <v>0</v>
      </c>
      <c r="AT14" s="14">
        <f t="shared" si="9"/>
        <v>72.754000000000005</v>
      </c>
      <c r="AU14" s="14">
        <f t="shared" si="9"/>
        <v>25.818000000000001</v>
      </c>
      <c r="AV14" s="14">
        <f t="shared" si="9"/>
        <v>0</v>
      </c>
      <c r="AW14" s="15"/>
    </row>
    <row r="15" spans="1:590" ht="75" customHeight="1" x14ac:dyDescent="0.3">
      <c r="A15" s="83" t="s">
        <v>95</v>
      </c>
      <c r="B15" s="77">
        <v>5006</v>
      </c>
      <c r="C15" s="93" t="s">
        <v>96</v>
      </c>
      <c r="D15" s="77" t="s">
        <v>97</v>
      </c>
      <c r="E15" s="77" t="s">
        <v>98</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99</v>
      </c>
      <c r="AE15" s="14">
        <v>0</v>
      </c>
      <c r="AF15" s="14">
        <f>3539.7+443.375+0+2521.261+3416.34+3159.801+216.4</f>
        <v>13296.876999999999</v>
      </c>
      <c r="AG15" s="14">
        <f>3480.784+50.6+612+317+157.595</f>
        <v>4617.9790000000003</v>
      </c>
      <c r="AH15" s="14">
        <v>4600</v>
      </c>
      <c r="AI15" s="14">
        <v>4600</v>
      </c>
      <c r="AJ15" s="14">
        <v>4600</v>
      </c>
      <c r="AK15" s="14">
        <f t="shared" si="10"/>
        <v>0</v>
      </c>
      <c r="AL15" s="14">
        <f t="shared" si="10"/>
        <v>13296.876999999999</v>
      </c>
      <c r="AM15" s="14">
        <f t="shared" si="10"/>
        <v>4617.9790000000003</v>
      </c>
      <c r="AN15" s="14">
        <f t="shared" si="10"/>
        <v>4600</v>
      </c>
      <c r="AO15" s="14">
        <f t="shared" si="3"/>
        <v>4600</v>
      </c>
      <c r="AP15" s="14">
        <f t="shared" si="3"/>
        <v>4600</v>
      </c>
      <c r="AQ15" s="14">
        <f t="shared" si="8"/>
        <v>13296.876999999999</v>
      </c>
      <c r="AR15" s="14">
        <f t="shared" si="8"/>
        <v>4617.9790000000003</v>
      </c>
      <c r="AS15" s="14">
        <f t="shared" si="8"/>
        <v>4600</v>
      </c>
      <c r="AT15" s="14">
        <f t="shared" si="9"/>
        <v>13296.876999999999</v>
      </c>
      <c r="AU15" s="14">
        <f t="shared" si="9"/>
        <v>4617.9790000000003</v>
      </c>
      <c r="AV15" s="14">
        <f t="shared" si="9"/>
        <v>4600</v>
      </c>
      <c r="AW15" s="15" t="s">
        <v>93</v>
      </c>
      <c r="AX15" s="1" t="s">
        <v>100</v>
      </c>
    </row>
    <row r="16" spans="1:590" ht="94.5" customHeight="1" x14ac:dyDescent="0.3">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101</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93</v>
      </c>
      <c r="AX16" s="98" t="s">
        <v>102</v>
      </c>
      <c r="AY16" s="89"/>
      <c r="AZ16" s="89"/>
    </row>
    <row r="17" spans="1:51" ht="252.75" customHeight="1" x14ac:dyDescent="0.3">
      <c r="A17" s="18" t="s">
        <v>103</v>
      </c>
      <c r="B17" s="19">
        <v>5008</v>
      </c>
      <c r="C17" s="20" t="s">
        <v>104</v>
      </c>
      <c r="D17" s="19" t="s">
        <v>105</v>
      </c>
      <c r="E17" s="19" t="s">
        <v>106</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38</v>
      </c>
      <c r="AD17" s="19" t="s">
        <v>107</v>
      </c>
      <c r="AE17" s="22">
        <f>17938.98-70</f>
        <v>17868.98</v>
      </c>
      <c r="AF17" s="22">
        <f>15761.91-264.24</f>
        <v>15497.67</v>
      </c>
      <c r="AG17" s="22">
        <f>42637.118-122</f>
        <v>42515.118000000002</v>
      </c>
      <c r="AH17" s="22">
        <f>12279.126-76</f>
        <v>12203.126</v>
      </c>
      <c r="AI17" s="22">
        <f>11974.917-76</f>
        <v>11898.916999999999</v>
      </c>
      <c r="AJ17" s="22">
        <f>11974.917-76</f>
        <v>11898.916999999999</v>
      </c>
      <c r="AK17" s="14">
        <f t="shared" si="10"/>
        <v>17868.98</v>
      </c>
      <c r="AL17" s="14">
        <f t="shared" si="10"/>
        <v>15497.67</v>
      </c>
      <c r="AM17" s="14">
        <f t="shared" si="10"/>
        <v>42515.118000000002</v>
      </c>
      <c r="AN17" s="14">
        <f t="shared" si="10"/>
        <v>12203.126</v>
      </c>
      <c r="AO17" s="14">
        <f t="shared" si="3"/>
        <v>11898.916999999999</v>
      </c>
      <c r="AP17" s="14">
        <f t="shared" si="3"/>
        <v>11898.916999999999</v>
      </c>
      <c r="AQ17" s="14">
        <f t="shared" si="8"/>
        <v>15497.67</v>
      </c>
      <c r="AR17" s="14">
        <f t="shared" si="8"/>
        <v>42515.118000000002</v>
      </c>
      <c r="AS17" s="14">
        <f t="shared" si="8"/>
        <v>12203.126</v>
      </c>
      <c r="AT17" s="14">
        <f t="shared" si="9"/>
        <v>15497.67</v>
      </c>
      <c r="AU17" s="14">
        <f t="shared" si="9"/>
        <v>42515.118000000002</v>
      </c>
      <c r="AV17" s="14">
        <f t="shared" si="9"/>
        <v>12203.126</v>
      </c>
      <c r="AW17" s="23" t="s">
        <v>93</v>
      </c>
    </row>
    <row r="18" spans="1:51" ht="204" x14ac:dyDescent="0.3">
      <c r="A18" s="24" t="s">
        <v>108</v>
      </c>
      <c r="B18" s="25">
        <v>5009</v>
      </c>
      <c r="C18" s="26" t="s">
        <v>109</v>
      </c>
      <c r="D18" s="25" t="s">
        <v>110</v>
      </c>
      <c r="E18" s="25" t="s">
        <v>111</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112</v>
      </c>
      <c r="X18" s="25" t="s">
        <v>113</v>
      </c>
      <c r="Y18" s="25" t="s">
        <v>114</v>
      </c>
      <c r="Z18" s="25" t="s">
        <v>0</v>
      </c>
      <c r="AA18" s="25" t="s">
        <v>0</v>
      </c>
      <c r="AB18" s="25" t="s">
        <v>0</v>
      </c>
      <c r="AC18" s="25" t="s">
        <v>51</v>
      </c>
      <c r="AD18" s="25" t="s">
        <v>115</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93</v>
      </c>
    </row>
    <row r="19" spans="1:51" ht="180" x14ac:dyDescent="0.3">
      <c r="A19" s="11" t="s">
        <v>116</v>
      </c>
      <c r="B19" s="12">
        <v>5019</v>
      </c>
      <c r="C19" s="30" t="s">
        <v>117</v>
      </c>
      <c r="D19" s="12" t="s">
        <v>118</v>
      </c>
      <c r="E19" s="12" t="s">
        <v>119</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56</v>
      </c>
      <c r="AD19" s="12" t="s">
        <v>99</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93</v>
      </c>
      <c r="AX19" s="1" t="s">
        <v>120</v>
      </c>
    </row>
    <row r="20" spans="1:51" ht="30.6" x14ac:dyDescent="0.3">
      <c r="A20" s="83" t="s">
        <v>121</v>
      </c>
      <c r="B20" s="77">
        <v>5021</v>
      </c>
      <c r="C20" s="93" t="s">
        <v>122</v>
      </c>
      <c r="D20" s="77" t="s">
        <v>123</v>
      </c>
      <c r="E20" s="77" t="s">
        <v>124</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41</v>
      </c>
      <c r="AD20" s="12" t="s">
        <v>125</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93</v>
      </c>
    </row>
    <row r="21" spans="1:51" ht="153" customHeight="1" x14ac:dyDescent="0.3">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126</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93</v>
      </c>
    </row>
    <row r="22" spans="1:51" ht="129.75" customHeight="1" x14ac:dyDescent="0.3">
      <c r="A22" s="24" t="s">
        <v>127</v>
      </c>
      <c r="B22" s="25">
        <v>5024</v>
      </c>
      <c r="C22" s="26" t="s">
        <v>128</v>
      </c>
      <c r="D22" s="25" t="s">
        <v>129</v>
      </c>
      <c r="E22" s="25" t="s">
        <v>130</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45</v>
      </c>
      <c r="AD22" s="25" t="s">
        <v>131</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93</v>
      </c>
    </row>
    <row r="23" spans="1:51" ht="152.25" customHeight="1" x14ac:dyDescent="0.3">
      <c r="A23" s="18" t="s">
        <v>132</v>
      </c>
      <c r="B23" s="19">
        <v>5030</v>
      </c>
      <c r="C23" s="21" t="s">
        <v>133</v>
      </c>
      <c r="D23" s="19" t="s">
        <v>134</v>
      </c>
      <c r="E23" s="19" t="s">
        <v>135</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46</v>
      </c>
      <c r="AD23" s="19" t="s">
        <v>136</v>
      </c>
      <c r="AE23" s="22">
        <f>2508.6+1159.07+300+400+1100+102.73+97.27</f>
        <v>5667.67</v>
      </c>
      <c r="AF23" s="22">
        <f>23.45+2373.7+902.253+354.547+150+1697.5+1756.944+3242.755+120+0+37.63+314.962+335+360+2640+1.76+3.24+595.295+118.96</f>
        <v>15027.995999999999</v>
      </c>
      <c r="AG23" s="22">
        <f>2623.2+1075.179+300+200+326.93+415.617+81.8+3107.4+9895.9+1113+9.9+1.11+88.7+1286.225+1286.225+211.977</f>
        <v>22023.162999999997</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22023.162999999997</v>
      </c>
      <c r="AN23" s="14">
        <f t="shared" si="10"/>
        <v>4327.3550000000005</v>
      </c>
      <c r="AO23" s="14">
        <f t="shared" si="3"/>
        <v>4413.5300000000007</v>
      </c>
      <c r="AP23" s="14">
        <f t="shared" si="3"/>
        <v>4413.5300000000007</v>
      </c>
      <c r="AQ23" s="14">
        <f t="shared" si="8"/>
        <v>15027.995999999999</v>
      </c>
      <c r="AR23" s="14">
        <f t="shared" si="8"/>
        <v>22023.162999999997</v>
      </c>
      <c r="AS23" s="14">
        <f t="shared" si="8"/>
        <v>4327.3550000000005</v>
      </c>
      <c r="AT23" s="14">
        <f t="shared" si="9"/>
        <v>15027.995999999999</v>
      </c>
      <c r="AU23" s="14">
        <f t="shared" si="9"/>
        <v>22023.162999999997</v>
      </c>
      <c r="AV23" s="14">
        <f t="shared" si="9"/>
        <v>4327.3550000000005</v>
      </c>
      <c r="AW23" s="23" t="s">
        <v>93</v>
      </c>
    </row>
    <row r="24" spans="1:51" ht="30.6" x14ac:dyDescent="0.3">
      <c r="A24" s="97" t="s">
        <v>137</v>
      </c>
      <c r="B24" s="92">
        <v>5033</v>
      </c>
      <c r="C24" s="96" t="s">
        <v>133</v>
      </c>
      <c r="D24" s="92" t="s">
        <v>134</v>
      </c>
      <c r="E24" s="92" t="s">
        <v>135</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53</v>
      </c>
      <c r="AD24" s="25" t="s">
        <v>138</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93</v>
      </c>
    </row>
    <row r="25" spans="1:51" ht="380.25" customHeight="1" x14ac:dyDescent="0.3">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101</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93</v>
      </c>
    </row>
    <row r="26" spans="1:51" ht="72" customHeight="1" x14ac:dyDescent="0.3">
      <c r="A26" s="24" t="s">
        <v>139</v>
      </c>
      <c r="B26" s="25">
        <v>5046</v>
      </c>
      <c r="C26" s="26" t="s">
        <v>89</v>
      </c>
      <c r="D26" s="25" t="s">
        <v>140</v>
      </c>
      <c r="E26" s="25" t="s">
        <v>91</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56</v>
      </c>
      <c r="AD26" s="25" t="s">
        <v>141</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93</v>
      </c>
    </row>
    <row r="27" spans="1:51" s="42" customFormat="1" ht="71.400000000000006" x14ac:dyDescent="0.3">
      <c r="A27" s="35" t="s">
        <v>142</v>
      </c>
      <c r="B27" s="36">
        <v>5114</v>
      </c>
      <c r="C27" s="37" t="s">
        <v>89</v>
      </c>
      <c r="D27" s="36" t="s">
        <v>143</v>
      </c>
      <c r="E27" s="36" t="s">
        <v>91</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144</v>
      </c>
      <c r="AE27" s="40">
        <v>0</v>
      </c>
      <c r="AF27" s="40"/>
      <c r="AG27" s="40">
        <v>405.6</v>
      </c>
      <c r="AH27" s="40">
        <v>0</v>
      </c>
      <c r="AI27" s="40">
        <v>0</v>
      </c>
      <c r="AJ27" s="40">
        <v>0</v>
      </c>
      <c r="AK27" s="14">
        <f t="shared" si="10"/>
        <v>0</v>
      </c>
      <c r="AL27" s="14">
        <f t="shared" si="10"/>
        <v>0</v>
      </c>
      <c r="AM27" s="14">
        <f t="shared" si="10"/>
        <v>405.6</v>
      </c>
      <c r="AN27" s="14">
        <f t="shared" si="10"/>
        <v>0</v>
      </c>
      <c r="AO27" s="14">
        <f t="shared" si="3"/>
        <v>0</v>
      </c>
      <c r="AP27" s="14">
        <f t="shared" si="3"/>
        <v>0</v>
      </c>
      <c r="AQ27" s="14">
        <f t="shared" si="8"/>
        <v>0</v>
      </c>
      <c r="AR27" s="14">
        <f t="shared" si="8"/>
        <v>405.6</v>
      </c>
      <c r="AS27" s="14">
        <f t="shared" si="8"/>
        <v>0</v>
      </c>
      <c r="AT27" s="14">
        <f t="shared" si="9"/>
        <v>0</v>
      </c>
      <c r="AU27" s="14">
        <f t="shared" si="9"/>
        <v>405.6</v>
      </c>
      <c r="AV27" s="14">
        <f t="shared" si="9"/>
        <v>0</v>
      </c>
      <c r="AW27" s="41"/>
    </row>
    <row r="28" spans="1:51" ht="180" x14ac:dyDescent="0.3">
      <c r="A28" s="43" t="s">
        <v>145</v>
      </c>
      <c r="B28" s="25">
        <v>5200</v>
      </c>
      <c r="C28" s="27" t="s">
        <v>85</v>
      </c>
      <c r="D28" s="25" t="s">
        <v>85</v>
      </c>
      <c r="E28" s="25" t="s">
        <v>85</v>
      </c>
      <c r="F28" s="25" t="s">
        <v>85</v>
      </c>
      <c r="G28" s="25" t="s">
        <v>85</v>
      </c>
      <c r="H28" s="25" t="s">
        <v>85</v>
      </c>
      <c r="I28" s="25" t="s">
        <v>85</v>
      </c>
      <c r="J28" s="25" t="s">
        <v>85</v>
      </c>
      <c r="K28" s="25" t="s">
        <v>85</v>
      </c>
      <c r="L28" s="25" t="s">
        <v>85</v>
      </c>
      <c r="M28" s="25" t="s">
        <v>85</v>
      </c>
      <c r="N28" s="25" t="s">
        <v>85</v>
      </c>
      <c r="O28" s="25" t="s">
        <v>85</v>
      </c>
      <c r="P28" s="25" t="s">
        <v>85</v>
      </c>
      <c r="Q28" s="25" t="s">
        <v>85</v>
      </c>
      <c r="R28" s="25" t="s">
        <v>85</v>
      </c>
      <c r="S28" s="25" t="s">
        <v>85</v>
      </c>
      <c r="T28" s="25" t="s">
        <v>85</v>
      </c>
      <c r="U28" s="25" t="s">
        <v>85</v>
      </c>
      <c r="V28" s="25" t="s">
        <v>85</v>
      </c>
      <c r="W28" s="27" t="s">
        <v>85</v>
      </c>
      <c r="X28" s="25" t="s">
        <v>85</v>
      </c>
      <c r="Y28" s="25" t="s">
        <v>85</v>
      </c>
      <c r="Z28" s="25" t="s">
        <v>85</v>
      </c>
      <c r="AA28" s="25" t="s">
        <v>85</v>
      </c>
      <c r="AB28" s="25" t="s">
        <v>85</v>
      </c>
      <c r="AC28" s="25" t="s">
        <v>85</v>
      </c>
      <c r="AD28" s="25" t="s">
        <v>85</v>
      </c>
      <c r="AE28" s="28">
        <f t="shared" ref="AE28:AJ28" si="11">AE29+AE30+AE31+AE32+AE33+AE34+AE35</f>
        <v>12633.733</v>
      </c>
      <c r="AF28" s="28">
        <f t="shared" si="11"/>
        <v>15059.228000000001</v>
      </c>
      <c r="AG28" s="28">
        <f t="shared" si="11"/>
        <v>16871.963</v>
      </c>
      <c r="AH28" s="28">
        <f t="shared" si="11"/>
        <v>17484.084000000003</v>
      </c>
      <c r="AI28" s="28">
        <f t="shared" si="11"/>
        <v>17282.027000000002</v>
      </c>
      <c r="AJ28" s="28">
        <f t="shared" si="11"/>
        <v>17282.027000000002</v>
      </c>
      <c r="AK28" s="14">
        <f t="shared" si="10"/>
        <v>12633.733</v>
      </c>
      <c r="AL28" s="14">
        <f t="shared" si="10"/>
        <v>15059.228000000001</v>
      </c>
      <c r="AM28" s="14">
        <f t="shared" si="10"/>
        <v>16871.963</v>
      </c>
      <c r="AN28" s="14">
        <f t="shared" si="10"/>
        <v>17484.084000000003</v>
      </c>
      <c r="AO28" s="14">
        <f t="shared" si="3"/>
        <v>17282.027000000002</v>
      </c>
      <c r="AP28" s="14">
        <f t="shared" si="3"/>
        <v>17282.027000000002</v>
      </c>
      <c r="AQ28" s="14">
        <f t="shared" ref="AQ28:AS57" si="12">AF28</f>
        <v>15059.228000000001</v>
      </c>
      <c r="AR28" s="14">
        <f t="shared" si="12"/>
        <v>16871.963</v>
      </c>
      <c r="AS28" s="14">
        <f t="shared" si="12"/>
        <v>17484.084000000003</v>
      </c>
      <c r="AT28" s="14">
        <f t="shared" ref="AT28:AV57" si="13">AL28</f>
        <v>15059.228000000001</v>
      </c>
      <c r="AU28" s="14">
        <f t="shared" si="13"/>
        <v>16871.963</v>
      </c>
      <c r="AV28" s="14">
        <f t="shared" si="13"/>
        <v>17484.084000000003</v>
      </c>
      <c r="AW28" s="29" t="s">
        <v>85</v>
      </c>
    </row>
    <row r="29" spans="1:51" ht="30.6" x14ac:dyDescent="0.3">
      <c r="A29" s="83" t="s">
        <v>146</v>
      </c>
      <c r="B29" s="12">
        <v>5201</v>
      </c>
      <c r="C29" s="93" t="s">
        <v>89</v>
      </c>
      <c r="D29" s="77" t="s">
        <v>147</v>
      </c>
      <c r="E29" s="77" t="s">
        <v>91</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36</v>
      </c>
      <c r="AD29" s="12" t="s">
        <v>148</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93</v>
      </c>
      <c r="AX29" s="1" t="s">
        <v>149</v>
      </c>
    </row>
    <row r="30" spans="1:51" ht="36" x14ac:dyDescent="0.3">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150</v>
      </c>
      <c r="AE30" s="14">
        <f>666.8+944.01+350.16+3.295+1.87</f>
        <v>1966.135</v>
      </c>
      <c r="AF30" s="14">
        <f>706.314+873.944+534.25+25+11.4+2.338</f>
        <v>2153.2460000000001</v>
      </c>
      <c r="AG30" s="14">
        <f>808.47+1090.2+750.9+0+1.87</f>
        <v>2651.44</v>
      </c>
      <c r="AH30" s="14">
        <f>686.3+1008+747.3+6.9+1.9</f>
        <v>2450.4</v>
      </c>
      <c r="AI30" s="14">
        <f>690.54+755.111+775.474+6.938+1.87</f>
        <v>2229.933</v>
      </c>
      <c r="AJ30" s="14">
        <f>690.54+755.111+775.474+6.938+1.87</f>
        <v>2229.933</v>
      </c>
      <c r="AK30" s="14">
        <f t="shared" si="10"/>
        <v>1966.135</v>
      </c>
      <c r="AL30" s="14">
        <f t="shared" si="10"/>
        <v>2153.2460000000001</v>
      </c>
      <c r="AM30" s="14">
        <f t="shared" si="10"/>
        <v>2651.44</v>
      </c>
      <c r="AN30" s="14">
        <f t="shared" si="10"/>
        <v>2450.4</v>
      </c>
      <c r="AO30" s="14">
        <f t="shared" si="3"/>
        <v>2229.933</v>
      </c>
      <c r="AP30" s="14">
        <f t="shared" si="3"/>
        <v>2229.933</v>
      </c>
      <c r="AQ30" s="14">
        <f t="shared" si="12"/>
        <v>2153.2460000000001</v>
      </c>
      <c r="AR30" s="14">
        <f t="shared" si="12"/>
        <v>2651.44</v>
      </c>
      <c r="AS30" s="14">
        <f t="shared" si="12"/>
        <v>2450.4</v>
      </c>
      <c r="AT30" s="14">
        <f t="shared" si="13"/>
        <v>2153.2460000000001</v>
      </c>
      <c r="AU30" s="14">
        <f t="shared" si="13"/>
        <v>2651.44</v>
      </c>
      <c r="AV30" s="14">
        <f t="shared" si="13"/>
        <v>2450.4</v>
      </c>
      <c r="AW30" s="15" t="s">
        <v>93</v>
      </c>
      <c r="AX30" s="1" t="s">
        <v>151</v>
      </c>
    </row>
    <row r="31" spans="1:51" ht="30.6" x14ac:dyDescent="0.3">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92</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93</v>
      </c>
      <c r="AX31" s="88" t="s">
        <v>152</v>
      </c>
      <c r="AY31" s="89"/>
    </row>
    <row r="32" spans="1:51" ht="30.6" x14ac:dyDescent="0.3">
      <c r="A32" s="90" t="s">
        <v>153</v>
      </c>
      <c r="B32" s="87">
        <v>5202</v>
      </c>
      <c r="C32" s="93" t="s">
        <v>89</v>
      </c>
      <c r="D32" s="87" t="s">
        <v>147</v>
      </c>
      <c r="E32" s="87" t="s">
        <v>91</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154</v>
      </c>
      <c r="AE32" s="14">
        <f>907.5+274.049</f>
        <v>1181.549</v>
      </c>
      <c r="AF32" s="14">
        <f>1318.715+398.252</f>
        <v>1716.9669999999999</v>
      </c>
      <c r="AG32" s="14">
        <f>1262.763+381.354+3.8</f>
        <v>1647.9169999999999</v>
      </c>
      <c r="AH32" s="14">
        <f>1262.763+381.354</f>
        <v>1644.117</v>
      </c>
      <c r="AI32" s="14">
        <f>1262.763+381.364</f>
        <v>1644.127</v>
      </c>
      <c r="AJ32" s="14">
        <f>1262.763+381.364</f>
        <v>1644.127</v>
      </c>
      <c r="AK32" s="14">
        <f t="shared" si="10"/>
        <v>1181.549</v>
      </c>
      <c r="AL32" s="14">
        <f t="shared" si="10"/>
        <v>1716.9669999999999</v>
      </c>
      <c r="AM32" s="14">
        <f t="shared" si="10"/>
        <v>1647.9169999999999</v>
      </c>
      <c r="AN32" s="14">
        <f t="shared" si="10"/>
        <v>1644.117</v>
      </c>
      <c r="AO32" s="14">
        <f t="shared" si="3"/>
        <v>1644.127</v>
      </c>
      <c r="AP32" s="14">
        <f t="shared" si="3"/>
        <v>1644.127</v>
      </c>
      <c r="AQ32" s="14">
        <f t="shared" si="12"/>
        <v>1716.9669999999999</v>
      </c>
      <c r="AR32" s="14">
        <f t="shared" si="12"/>
        <v>1647.9169999999999</v>
      </c>
      <c r="AS32" s="14">
        <f t="shared" si="12"/>
        <v>1644.117</v>
      </c>
      <c r="AT32" s="14">
        <f t="shared" si="13"/>
        <v>1716.9669999999999</v>
      </c>
      <c r="AU32" s="14">
        <f t="shared" si="13"/>
        <v>1647.9169999999999</v>
      </c>
      <c r="AV32" s="14">
        <f t="shared" si="13"/>
        <v>1644.117</v>
      </c>
      <c r="AW32" s="15" t="s">
        <v>93</v>
      </c>
    </row>
    <row r="33" spans="1:50" ht="30.6" x14ac:dyDescent="0.3">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148</v>
      </c>
      <c r="AE33" s="14">
        <f>469.99+7.6+121.2+141.94+750.61+226.68</f>
        <v>1718.0200000000002</v>
      </c>
      <c r="AF33" s="14">
        <f>512.102+0+50.374+161.746+999.238+291.471</f>
        <v>2014.931</v>
      </c>
      <c r="AG33" s="14">
        <f>645.422+7.6+121.2+194.9+1045.5+315.7</f>
        <v>2330.3220000000001</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2330.3220000000001</v>
      </c>
      <c r="AN33" s="14">
        <f t="shared" si="10"/>
        <v>2330.4500000000003</v>
      </c>
      <c r="AO33" s="14">
        <f t="shared" si="3"/>
        <v>2330.4500000000003</v>
      </c>
      <c r="AP33" s="14">
        <f t="shared" si="3"/>
        <v>2330.4500000000003</v>
      </c>
      <c r="AQ33" s="14">
        <f t="shared" si="12"/>
        <v>2014.931</v>
      </c>
      <c r="AR33" s="14">
        <f t="shared" si="12"/>
        <v>2330.3220000000001</v>
      </c>
      <c r="AS33" s="14">
        <f t="shared" si="12"/>
        <v>2330.4500000000003</v>
      </c>
      <c r="AT33" s="14">
        <f t="shared" si="13"/>
        <v>2014.931</v>
      </c>
      <c r="AU33" s="14">
        <f t="shared" si="13"/>
        <v>2330.3220000000001</v>
      </c>
      <c r="AV33" s="14">
        <f t="shared" si="13"/>
        <v>2330.4500000000003</v>
      </c>
      <c r="AW33" s="15" t="s">
        <v>93</v>
      </c>
    </row>
    <row r="34" spans="1:50" ht="30.6" x14ac:dyDescent="0.3">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150</v>
      </c>
      <c r="AE34" s="32">
        <f>5570.804+1682.38</f>
        <v>7253.1840000000002</v>
      </c>
      <c r="AF34" s="32">
        <f>6325.5+1914.6+345.6+104.4</f>
        <v>8690.1</v>
      </c>
      <c r="AG34" s="32">
        <f>7362.731+2223.593</f>
        <v>9586.3240000000005</v>
      </c>
      <c r="AH34" s="32">
        <f>8013.25+2420</f>
        <v>10433.25</v>
      </c>
      <c r="AI34" s="32">
        <f>8013.25+2420</f>
        <v>10433.25</v>
      </c>
      <c r="AJ34" s="32">
        <f>8013.25+2420</f>
        <v>10433.25</v>
      </c>
      <c r="AK34" s="14">
        <f t="shared" si="10"/>
        <v>7253.1840000000002</v>
      </c>
      <c r="AL34" s="14">
        <f t="shared" si="10"/>
        <v>8690.1</v>
      </c>
      <c r="AM34" s="14">
        <f t="shared" si="10"/>
        <v>9586.3240000000005</v>
      </c>
      <c r="AN34" s="14">
        <f t="shared" si="10"/>
        <v>10433.25</v>
      </c>
      <c r="AO34" s="14">
        <f t="shared" si="3"/>
        <v>10433.25</v>
      </c>
      <c r="AP34" s="14">
        <f t="shared" si="3"/>
        <v>10433.25</v>
      </c>
      <c r="AQ34" s="14">
        <f t="shared" si="12"/>
        <v>8690.1</v>
      </c>
      <c r="AR34" s="14">
        <f t="shared" si="12"/>
        <v>9586.3240000000005</v>
      </c>
      <c r="AS34" s="14">
        <f t="shared" si="12"/>
        <v>10433.25</v>
      </c>
      <c r="AT34" s="14">
        <f t="shared" si="13"/>
        <v>8690.1</v>
      </c>
      <c r="AU34" s="14">
        <f t="shared" si="13"/>
        <v>9586.3240000000005</v>
      </c>
      <c r="AV34" s="14">
        <f t="shared" si="13"/>
        <v>10433.25</v>
      </c>
      <c r="AW34" s="33" t="s">
        <v>93</v>
      </c>
    </row>
    <row r="35" spans="1:50" ht="137.25" customHeight="1" x14ac:dyDescent="0.3">
      <c r="A35" s="48" t="s">
        <v>155</v>
      </c>
      <c r="B35" s="44">
        <v>5213</v>
      </c>
      <c r="C35" s="20" t="s">
        <v>89</v>
      </c>
      <c r="D35" s="44" t="s">
        <v>156</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157</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158</v>
      </c>
      <c r="B36" s="44">
        <v>5500</v>
      </c>
      <c r="C36" s="20" t="s">
        <v>159</v>
      </c>
      <c r="D36" s="45" t="s">
        <v>159</v>
      </c>
      <c r="E36" s="45" t="s">
        <v>159</v>
      </c>
      <c r="F36" s="45" t="s">
        <v>159</v>
      </c>
      <c r="G36" s="45" t="s">
        <v>159</v>
      </c>
      <c r="H36" s="45" t="s">
        <v>159</v>
      </c>
      <c r="I36" s="45" t="s">
        <v>159</v>
      </c>
      <c r="J36" s="45" t="s">
        <v>159</v>
      </c>
      <c r="K36" s="45" t="s">
        <v>159</v>
      </c>
      <c r="L36" s="45" t="s">
        <v>159</v>
      </c>
      <c r="M36" s="45" t="s">
        <v>159</v>
      </c>
      <c r="N36" s="45" t="s">
        <v>159</v>
      </c>
      <c r="O36" s="45" t="s">
        <v>159</v>
      </c>
      <c r="P36" s="45" t="s">
        <v>159</v>
      </c>
      <c r="Q36" s="45" t="s">
        <v>159</v>
      </c>
      <c r="R36" s="45" t="s">
        <v>159</v>
      </c>
      <c r="S36" s="45" t="s">
        <v>159</v>
      </c>
      <c r="T36" s="45" t="s">
        <v>159</v>
      </c>
      <c r="U36" s="45" t="s">
        <v>159</v>
      </c>
      <c r="V36" s="45" t="s">
        <v>159</v>
      </c>
      <c r="W36" s="45" t="s">
        <v>159</v>
      </c>
      <c r="X36" s="45" t="s">
        <v>159</v>
      </c>
      <c r="Y36" s="45" t="s">
        <v>159</v>
      </c>
      <c r="Z36" s="45" t="s">
        <v>159</v>
      </c>
      <c r="AA36" s="45" t="s">
        <v>159</v>
      </c>
      <c r="AB36" s="45" t="s">
        <v>159</v>
      </c>
      <c r="AC36" s="49" t="s">
        <v>159</v>
      </c>
      <c r="AD36" s="44" t="s">
        <v>159</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159</v>
      </c>
    </row>
    <row r="37" spans="1:50" ht="72" customHeight="1" x14ac:dyDescent="0.3">
      <c r="A37" s="48" t="s">
        <v>160</v>
      </c>
      <c r="B37" s="44">
        <v>5501</v>
      </c>
      <c r="C37" s="55"/>
      <c r="D37" s="44" t="s">
        <v>161</v>
      </c>
      <c r="E37" s="44" t="s">
        <v>91</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115</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93</v>
      </c>
      <c r="AX37" s="1" t="s">
        <v>162</v>
      </c>
    </row>
    <row r="38" spans="1:50" ht="125.25" customHeight="1" x14ac:dyDescent="0.3">
      <c r="A38" s="58" t="s">
        <v>163</v>
      </c>
      <c r="B38" s="44">
        <v>5502</v>
      </c>
      <c r="C38" s="45" t="s">
        <v>89</v>
      </c>
      <c r="D38" s="44" t="s">
        <v>161</v>
      </c>
      <c r="E38" s="44" t="s">
        <v>91</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115</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93</v>
      </c>
    </row>
    <row r="39" spans="1:50" ht="156" x14ac:dyDescent="0.3">
      <c r="A39" s="24" t="s">
        <v>164</v>
      </c>
      <c r="B39" s="25">
        <v>5700</v>
      </c>
      <c r="C39" s="27" t="s">
        <v>85</v>
      </c>
      <c r="D39" s="25" t="s">
        <v>85</v>
      </c>
      <c r="E39" s="25" t="s">
        <v>85</v>
      </c>
      <c r="F39" s="25" t="s">
        <v>85</v>
      </c>
      <c r="G39" s="25" t="s">
        <v>85</v>
      </c>
      <c r="H39" s="25" t="s">
        <v>85</v>
      </c>
      <c r="I39" s="25" t="s">
        <v>85</v>
      </c>
      <c r="J39" s="25" t="s">
        <v>85</v>
      </c>
      <c r="K39" s="25" t="s">
        <v>85</v>
      </c>
      <c r="L39" s="25" t="s">
        <v>85</v>
      </c>
      <c r="M39" s="25" t="s">
        <v>85</v>
      </c>
      <c r="N39" s="25" t="s">
        <v>85</v>
      </c>
      <c r="O39" s="25" t="s">
        <v>85</v>
      </c>
      <c r="P39" s="25" t="s">
        <v>85</v>
      </c>
      <c r="Q39" s="25" t="s">
        <v>85</v>
      </c>
      <c r="R39" s="25" t="s">
        <v>85</v>
      </c>
      <c r="S39" s="25" t="s">
        <v>85</v>
      </c>
      <c r="T39" s="25" t="s">
        <v>85</v>
      </c>
      <c r="U39" s="25" t="s">
        <v>85</v>
      </c>
      <c r="V39" s="25" t="s">
        <v>85</v>
      </c>
      <c r="W39" s="27" t="s">
        <v>85</v>
      </c>
      <c r="X39" s="25" t="s">
        <v>85</v>
      </c>
      <c r="Y39" s="25" t="s">
        <v>85</v>
      </c>
      <c r="Z39" s="25" t="s">
        <v>85</v>
      </c>
      <c r="AA39" s="25" t="s">
        <v>85</v>
      </c>
      <c r="AB39" s="25" t="s">
        <v>85</v>
      </c>
      <c r="AC39" s="25" t="s">
        <v>85</v>
      </c>
      <c r="AD39" s="25" t="s">
        <v>85</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85</v>
      </c>
    </row>
    <row r="40" spans="1:50" ht="36" x14ac:dyDescent="0.3">
      <c r="A40" s="59" t="s">
        <v>165</v>
      </c>
      <c r="B40" s="46">
        <v>5701</v>
      </c>
      <c r="C40" s="60" t="s">
        <v>85</v>
      </c>
      <c r="D40" s="46" t="s">
        <v>85</v>
      </c>
      <c r="E40" s="46" t="s">
        <v>85</v>
      </c>
      <c r="F40" s="46" t="s">
        <v>85</v>
      </c>
      <c r="G40" s="46" t="s">
        <v>85</v>
      </c>
      <c r="H40" s="46" t="s">
        <v>85</v>
      </c>
      <c r="I40" s="46" t="s">
        <v>85</v>
      </c>
      <c r="J40" s="46" t="s">
        <v>85</v>
      </c>
      <c r="K40" s="46" t="s">
        <v>85</v>
      </c>
      <c r="L40" s="46" t="s">
        <v>85</v>
      </c>
      <c r="M40" s="46" t="s">
        <v>85</v>
      </c>
      <c r="N40" s="46" t="s">
        <v>85</v>
      </c>
      <c r="O40" s="46" t="s">
        <v>85</v>
      </c>
      <c r="P40" s="46" t="s">
        <v>85</v>
      </c>
      <c r="Q40" s="46" t="s">
        <v>85</v>
      </c>
      <c r="R40" s="46" t="s">
        <v>85</v>
      </c>
      <c r="S40" s="46" t="s">
        <v>85</v>
      </c>
      <c r="T40" s="46" t="s">
        <v>85</v>
      </c>
      <c r="U40" s="46" t="s">
        <v>85</v>
      </c>
      <c r="V40" s="46" t="s">
        <v>85</v>
      </c>
      <c r="W40" s="60" t="s">
        <v>85</v>
      </c>
      <c r="X40" s="46" t="s">
        <v>85</v>
      </c>
      <c r="Y40" s="46" t="s">
        <v>85</v>
      </c>
      <c r="Z40" s="46" t="s">
        <v>85</v>
      </c>
      <c r="AA40" s="46" t="s">
        <v>85</v>
      </c>
      <c r="AB40" s="46" t="s">
        <v>85</v>
      </c>
      <c r="AC40" s="46" t="s">
        <v>85</v>
      </c>
      <c r="AD40" s="46" t="s">
        <v>85</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85</v>
      </c>
    </row>
    <row r="41" spans="1:50" ht="173.4" x14ac:dyDescent="0.3">
      <c r="A41" s="58" t="s">
        <v>166</v>
      </c>
      <c r="B41" s="44">
        <v>5702</v>
      </c>
      <c r="C41" s="61" t="s">
        <v>89</v>
      </c>
      <c r="D41" s="44" t="s">
        <v>167</v>
      </c>
      <c r="E41" s="44" t="s">
        <v>91</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168</v>
      </c>
      <c r="X41" s="44" t="s">
        <v>113</v>
      </c>
      <c r="Y41" s="44" t="s">
        <v>169</v>
      </c>
      <c r="Z41" s="44" t="s">
        <v>0</v>
      </c>
      <c r="AA41" s="44" t="s">
        <v>0</v>
      </c>
      <c r="AB41" s="44" t="s">
        <v>0</v>
      </c>
      <c r="AC41" s="44" t="s">
        <v>54</v>
      </c>
      <c r="AD41" s="44" t="s">
        <v>170</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93</v>
      </c>
    </row>
    <row r="42" spans="1:50" ht="214.2" x14ac:dyDescent="0.3">
      <c r="A42" s="58" t="s">
        <v>171</v>
      </c>
      <c r="B42" s="44">
        <v>5704</v>
      </c>
      <c r="C42" s="45" t="s">
        <v>172</v>
      </c>
      <c r="D42" s="44" t="s">
        <v>173</v>
      </c>
      <c r="E42" s="44" t="s">
        <v>174</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175</v>
      </c>
      <c r="X42" s="44" t="s">
        <v>113</v>
      </c>
      <c r="Y42" s="44" t="s">
        <v>176</v>
      </c>
      <c r="Z42" s="44" t="s">
        <v>0</v>
      </c>
      <c r="AA42" s="44" t="s">
        <v>0</v>
      </c>
      <c r="AB42" s="44" t="s">
        <v>0</v>
      </c>
      <c r="AC42" s="44" t="s">
        <v>54</v>
      </c>
      <c r="AD42" s="44" t="s">
        <v>177</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93</v>
      </c>
    </row>
    <row r="43" spans="1:50" ht="36" x14ac:dyDescent="0.3">
      <c r="A43" s="63" t="s">
        <v>178</v>
      </c>
      <c r="B43" s="19">
        <v>5800</v>
      </c>
      <c r="C43" s="21" t="s">
        <v>85</v>
      </c>
      <c r="D43" s="19" t="s">
        <v>85</v>
      </c>
      <c r="E43" s="19" t="s">
        <v>85</v>
      </c>
      <c r="F43" s="19" t="s">
        <v>85</v>
      </c>
      <c r="G43" s="19" t="s">
        <v>85</v>
      </c>
      <c r="H43" s="19" t="s">
        <v>85</v>
      </c>
      <c r="I43" s="19" t="s">
        <v>85</v>
      </c>
      <c r="J43" s="19" t="s">
        <v>85</v>
      </c>
      <c r="K43" s="19" t="s">
        <v>85</v>
      </c>
      <c r="L43" s="19" t="s">
        <v>85</v>
      </c>
      <c r="M43" s="19" t="s">
        <v>85</v>
      </c>
      <c r="N43" s="19" t="s">
        <v>85</v>
      </c>
      <c r="O43" s="19" t="s">
        <v>85</v>
      </c>
      <c r="P43" s="19" t="s">
        <v>85</v>
      </c>
      <c r="Q43" s="19" t="s">
        <v>85</v>
      </c>
      <c r="R43" s="19" t="s">
        <v>85</v>
      </c>
      <c r="S43" s="19" t="s">
        <v>85</v>
      </c>
      <c r="T43" s="19" t="s">
        <v>85</v>
      </c>
      <c r="U43" s="19" t="s">
        <v>85</v>
      </c>
      <c r="V43" s="19" t="s">
        <v>85</v>
      </c>
      <c r="W43" s="21" t="s">
        <v>85</v>
      </c>
      <c r="X43" s="19" t="s">
        <v>85</v>
      </c>
      <c r="Y43" s="19" t="s">
        <v>85</v>
      </c>
      <c r="Z43" s="19" t="s">
        <v>85</v>
      </c>
      <c r="AA43" s="19" t="s">
        <v>85</v>
      </c>
      <c r="AB43" s="19" t="s">
        <v>85</v>
      </c>
      <c r="AC43" s="19" t="s">
        <v>85</v>
      </c>
      <c r="AD43" s="64" t="s">
        <v>85</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93</v>
      </c>
    </row>
    <row r="44" spans="1:50" ht="180" x14ac:dyDescent="0.3">
      <c r="A44" s="43" t="s">
        <v>179</v>
      </c>
      <c r="B44" s="25">
        <v>5839</v>
      </c>
      <c r="C44" s="27" t="s">
        <v>89</v>
      </c>
      <c r="D44" s="25" t="s">
        <v>167</v>
      </c>
      <c r="E44" s="25" t="s">
        <v>91</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48</v>
      </c>
      <c r="AD44" s="25" t="s">
        <v>92</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93</v>
      </c>
    </row>
    <row r="45" spans="1:50" ht="120" x14ac:dyDescent="0.3">
      <c r="A45" s="59" t="s">
        <v>180</v>
      </c>
      <c r="B45" s="46">
        <v>6100</v>
      </c>
      <c r="C45" s="60" t="s">
        <v>85</v>
      </c>
      <c r="D45" s="46" t="s">
        <v>85</v>
      </c>
      <c r="E45" s="46" t="s">
        <v>85</v>
      </c>
      <c r="F45" s="46" t="s">
        <v>85</v>
      </c>
      <c r="G45" s="46" t="s">
        <v>85</v>
      </c>
      <c r="H45" s="46" t="s">
        <v>85</v>
      </c>
      <c r="I45" s="46" t="s">
        <v>85</v>
      </c>
      <c r="J45" s="46" t="s">
        <v>85</v>
      </c>
      <c r="K45" s="46" t="s">
        <v>85</v>
      </c>
      <c r="L45" s="46" t="s">
        <v>85</v>
      </c>
      <c r="M45" s="46" t="s">
        <v>85</v>
      </c>
      <c r="N45" s="46" t="s">
        <v>85</v>
      </c>
      <c r="O45" s="46" t="s">
        <v>85</v>
      </c>
      <c r="P45" s="46" t="s">
        <v>85</v>
      </c>
      <c r="Q45" s="46" t="s">
        <v>85</v>
      </c>
      <c r="R45" s="46" t="s">
        <v>85</v>
      </c>
      <c r="S45" s="46" t="s">
        <v>85</v>
      </c>
      <c r="T45" s="46" t="s">
        <v>85</v>
      </c>
      <c r="U45" s="46" t="s">
        <v>85</v>
      </c>
      <c r="V45" s="46" t="s">
        <v>85</v>
      </c>
      <c r="W45" s="60" t="s">
        <v>85</v>
      </c>
      <c r="X45" s="46" t="s">
        <v>85</v>
      </c>
      <c r="Y45" s="46" t="s">
        <v>85</v>
      </c>
      <c r="Z45" s="46" t="s">
        <v>85</v>
      </c>
      <c r="AA45" s="46" t="s">
        <v>85</v>
      </c>
      <c r="AB45" s="46" t="s">
        <v>85</v>
      </c>
      <c r="AC45" s="46" t="s">
        <v>85</v>
      </c>
      <c r="AD45" s="46" t="s">
        <v>85</v>
      </c>
      <c r="AE45" s="32">
        <f t="shared" ref="AE45:AJ46" si="18">AE46</f>
        <v>4045.42</v>
      </c>
      <c r="AF45" s="32">
        <f t="shared" si="18"/>
        <v>3961.2200000000003</v>
      </c>
      <c r="AG45" s="32">
        <f t="shared" si="18"/>
        <v>3949.55</v>
      </c>
      <c r="AH45" s="32">
        <f t="shared" si="18"/>
        <v>3957.84</v>
      </c>
      <c r="AI45" s="32">
        <f t="shared" si="18"/>
        <v>3947.1000000000004</v>
      </c>
      <c r="AJ45" s="32">
        <f t="shared" si="18"/>
        <v>3947.1000000000004</v>
      </c>
      <c r="AK45" s="14">
        <f t="shared" si="10"/>
        <v>4045.42</v>
      </c>
      <c r="AL45" s="14">
        <f t="shared" si="10"/>
        <v>3961.2200000000003</v>
      </c>
      <c r="AM45" s="14">
        <f t="shared" si="10"/>
        <v>3949.55</v>
      </c>
      <c r="AN45" s="14">
        <f t="shared" si="10"/>
        <v>3957.84</v>
      </c>
      <c r="AO45" s="14">
        <f t="shared" si="3"/>
        <v>3947.1000000000004</v>
      </c>
      <c r="AP45" s="14">
        <f t="shared" si="3"/>
        <v>3947.1000000000004</v>
      </c>
      <c r="AQ45" s="14">
        <f t="shared" si="12"/>
        <v>3961.2200000000003</v>
      </c>
      <c r="AR45" s="14">
        <f t="shared" si="12"/>
        <v>3949.55</v>
      </c>
      <c r="AS45" s="14">
        <f t="shared" si="12"/>
        <v>3957.84</v>
      </c>
      <c r="AT45" s="14">
        <f t="shared" si="13"/>
        <v>3961.2200000000003</v>
      </c>
      <c r="AU45" s="14">
        <f t="shared" si="13"/>
        <v>3949.55</v>
      </c>
      <c r="AV45" s="14">
        <f t="shared" si="13"/>
        <v>3957.84</v>
      </c>
      <c r="AW45" s="33" t="s">
        <v>85</v>
      </c>
    </row>
    <row r="46" spans="1:50" ht="24" x14ac:dyDescent="0.3">
      <c r="A46" s="24" t="s">
        <v>181</v>
      </c>
      <c r="B46" s="25">
        <v>6200</v>
      </c>
      <c r="C46" s="27" t="s">
        <v>85</v>
      </c>
      <c r="D46" s="25" t="s">
        <v>85</v>
      </c>
      <c r="E46" s="25" t="s">
        <v>85</v>
      </c>
      <c r="F46" s="25" t="s">
        <v>85</v>
      </c>
      <c r="G46" s="25" t="s">
        <v>85</v>
      </c>
      <c r="H46" s="25" t="s">
        <v>85</v>
      </c>
      <c r="I46" s="25" t="s">
        <v>85</v>
      </c>
      <c r="J46" s="25" t="s">
        <v>85</v>
      </c>
      <c r="K46" s="25" t="s">
        <v>85</v>
      </c>
      <c r="L46" s="25" t="s">
        <v>85</v>
      </c>
      <c r="M46" s="25" t="s">
        <v>85</v>
      </c>
      <c r="N46" s="25" t="s">
        <v>85</v>
      </c>
      <c r="O46" s="25" t="s">
        <v>85</v>
      </c>
      <c r="P46" s="25" t="s">
        <v>85</v>
      </c>
      <c r="Q46" s="25" t="s">
        <v>85</v>
      </c>
      <c r="R46" s="25" t="s">
        <v>85</v>
      </c>
      <c r="S46" s="25" t="s">
        <v>85</v>
      </c>
      <c r="T46" s="25" t="s">
        <v>85</v>
      </c>
      <c r="U46" s="25" t="s">
        <v>85</v>
      </c>
      <c r="V46" s="25" t="s">
        <v>85</v>
      </c>
      <c r="W46" s="27" t="s">
        <v>85</v>
      </c>
      <c r="X46" s="25" t="s">
        <v>85</v>
      </c>
      <c r="Y46" s="25" t="s">
        <v>85</v>
      </c>
      <c r="Z46" s="25" t="s">
        <v>85</v>
      </c>
      <c r="AA46" s="25" t="s">
        <v>85</v>
      </c>
      <c r="AB46" s="25" t="s">
        <v>85</v>
      </c>
      <c r="AC46" s="25" t="s">
        <v>85</v>
      </c>
      <c r="AD46" s="25" t="s">
        <v>85</v>
      </c>
      <c r="AE46" s="28">
        <f t="shared" si="18"/>
        <v>4045.42</v>
      </c>
      <c r="AF46" s="28">
        <f t="shared" si="18"/>
        <v>3961.2200000000003</v>
      </c>
      <c r="AG46" s="28">
        <f t="shared" si="18"/>
        <v>3949.55</v>
      </c>
      <c r="AH46" s="28">
        <f t="shared" si="18"/>
        <v>3957.84</v>
      </c>
      <c r="AI46" s="28">
        <f t="shared" si="18"/>
        <v>3947.1000000000004</v>
      </c>
      <c r="AJ46" s="28">
        <f t="shared" si="18"/>
        <v>3947.1000000000004</v>
      </c>
      <c r="AK46" s="14">
        <f t="shared" si="10"/>
        <v>4045.42</v>
      </c>
      <c r="AL46" s="14">
        <f t="shared" si="10"/>
        <v>3961.2200000000003</v>
      </c>
      <c r="AM46" s="14">
        <f t="shared" si="10"/>
        <v>3949.55</v>
      </c>
      <c r="AN46" s="14">
        <f t="shared" si="10"/>
        <v>3957.84</v>
      </c>
      <c r="AO46" s="14">
        <f t="shared" si="3"/>
        <v>3947.1000000000004</v>
      </c>
      <c r="AP46" s="14">
        <f t="shared" si="3"/>
        <v>3947.1000000000004</v>
      </c>
      <c r="AQ46" s="14">
        <f t="shared" si="12"/>
        <v>3961.2200000000003</v>
      </c>
      <c r="AR46" s="14">
        <f t="shared" si="12"/>
        <v>3949.55</v>
      </c>
      <c r="AS46" s="14">
        <f t="shared" si="12"/>
        <v>3957.84</v>
      </c>
      <c r="AT46" s="14">
        <f t="shared" si="13"/>
        <v>3961.2200000000003</v>
      </c>
      <c r="AU46" s="14">
        <f t="shared" si="13"/>
        <v>3949.55</v>
      </c>
      <c r="AV46" s="14">
        <f t="shared" si="13"/>
        <v>3957.84</v>
      </c>
      <c r="AW46" s="29" t="s">
        <v>85</v>
      </c>
    </row>
    <row r="47" spans="1:50" ht="108" x14ac:dyDescent="0.3">
      <c r="A47" s="11" t="s">
        <v>182</v>
      </c>
      <c r="B47" s="12">
        <v>6201</v>
      </c>
      <c r="C47" s="13" t="s">
        <v>85</v>
      </c>
      <c r="D47" s="12" t="s">
        <v>85</v>
      </c>
      <c r="E47" s="12" t="s">
        <v>85</v>
      </c>
      <c r="F47" s="12" t="s">
        <v>85</v>
      </c>
      <c r="G47" s="12" t="s">
        <v>85</v>
      </c>
      <c r="H47" s="12" t="s">
        <v>85</v>
      </c>
      <c r="I47" s="12" t="s">
        <v>85</v>
      </c>
      <c r="J47" s="12" t="s">
        <v>85</v>
      </c>
      <c r="K47" s="12" t="s">
        <v>85</v>
      </c>
      <c r="L47" s="12" t="s">
        <v>85</v>
      </c>
      <c r="M47" s="12" t="s">
        <v>85</v>
      </c>
      <c r="N47" s="12" t="s">
        <v>85</v>
      </c>
      <c r="O47" s="12" t="s">
        <v>85</v>
      </c>
      <c r="P47" s="12" t="s">
        <v>85</v>
      </c>
      <c r="Q47" s="12" t="s">
        <v>85</v>
      </c>
      <c r="R47" s="12" t="s">
        <v>85</v>
      </c>
      <c r="S47" s="12" t="s">
        <v>85</v>
      </c>
      <c r="T47" s="12" t="s">
        <v>85</v>
      </c>
      <c r="U47" s="12" t="s">
        <v>85</v>
      </c>
      <c r="V47" s="12" t="s">
        <v>85</v>
      </c>
      <c r="W47" s="13" t="s">
        <v>85</v>
      </c>
      <c r="X47" s="12" t="s">
        <v>85</v>
      </c>
      <c r="Y47" s="12" t="s">
        <v>85</v>
      </c>
      <c r="Z47" s="12" t="s">
        <v>85</v>
      </c>
      <c r="AA47" s="12" t="s">
        <v>85</v>
      </c>
      <c r="AB47" s="12" t="s">
        <v>85</v>
      </c>
      <c r="AC47" s="12" t="s">
        <v>85</v>
      </c>
      <c r="AD47" s="12" t="s">
        <v>85</v>
      </c>
      <c r="AE47" s="14">
        <f t="shared" ref="AE47:AJ47" si="19">AE48+AE49+AE50+AE51+AE52+AE53+AE54+AE55+AE56</f>
        <v>4045.42</v>
      </c>
      <c r="AF47" s="14">
        <f t="shared" si="19"/>
        <v>3961.2200000000003</v>
      </c>
      <c r="AG47" s="14">
        <f t="shared" si="19"/>
        <v>3949.55</v>
      </c>
      <c r="AH47" s="14">
        <f t="shared" si="19"/>
        <v>3957.84</v>
      </c>
      <c r="AI47" s="14">
        <f t="shared" si="19"/>
        <v>3947.1000000000004</v>
      </c>
      <c r="AJ47" s="14">
        <f t="shared" si="19"/>
        <v>3947.1000000000004</v>
      </c>
      <c r="AK47" s="14">
        <f t="shared" si="10"/>
        <v>4045.42</v>
      </c>
      <c r="AL47" s="14">
        <f t="shared" si="10"/>
        <v>3961.2200000000003</v>
      </c>
      <c r="AM47" s="14">
        <f t="shared" si="10"/>
        <v>3949.55</v>
      </c>
      <c r="AN47" s="14">
        <f t="shared" si="10"/>
        <v>3957.84</v>
      </c>
      <c r="AO47" s="14">
        <f t="shared" si="3"/>
        <v>3947.1000000000004</v>
      </c>
      <c r="AP47" s="14">
        <f t="shared" si="3"/>
        <v>3947.1000000000004</v>
      </c>
      <c r="AQ47" s="14">
        <f t="shared" si="12"/>
        <v>3961.2200000000003</v>
      </c>
      <c r="AR47" s="14">
        <f t="shared" si="12"/>
        <v>3949.55</v>
      </c>
      <c r="AS47" s="14">
        <f t="shared" si="12"/>
        <v>3957.84</v>
      </c>
      <c r="AT47" s="14">
        <f t="shared" si="13"/>
        <v>3961.2200000000003</v>
      </c>
      <c r="AU47" s="14">
        <f t="shared" si="13"/>
        <v>3949.55</v>
      </c>
      <c r="AV47" s="14">
        <f t="shared" si="13"/>
        <v>3957.84</v>
      </c>
      <c r="AW47" s="15" t="s">
        <v>85</v>
      </c>
    </row>
    <row r="48" spans="1:50" ht="132.6" x14ac:dyDescent="0.3">
      <c r="A48" s="11" t="s">
        <v>183</v>
      </c>
      <c r="B48" s="12">
        <v>6216</v>
      </c>
      <c r="C48" s="13" t="s">
        <v>184</v>
      </c>
      <c r="D48" s="12" t="s">
        <v>185</v>
      </c>
      <c r="E48" s="12" t="s">
        <v>186</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187</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93</v>
      </c>
    </row>
    <row r="49" spans="1:50" ht="71.400000000000006" x14ac:dyDescent="0.3">
      <c r="A49" s="11" t="s">
        <v>188</v>
      </c>
      <c r="B49" s="12">
        <v>6220</v>
      </c>
      <c r="C49" s="67" t="s">
        <v>89</v>
      </c>
      <c r="D49" s="46" t="s">
        <v>189</v>
      </c>
      <c r="E49" s="46" t="s">
        <v>91</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150</v>
      </c>
      <c r="AE49" s="32">
        <f>328.42+155</f>
        <v>483.42</v>
      </c>
      <c r="AF49" s="32">
        <f>328.42+155</f>
        <v>483.42</v>
      </c>
      <c r="AG49" s="32">
        <f>403+172</f>
        <v>575</v>
      </c>
      <c r="AH49" s="32">
        <f>404.7+172.5</f>
        <v>577.20000000000005</v>
      </c>
      <c r="AI49" s="32">
        <f>406+172.7</f>
        <v>578.70000000000005</v>
      </c>
      <c r="AJ49" s="32">
        <f>406+172.7</f>
        <v>578.70000000000005</v>
      </c>
      <c r="AK49" s="14">
        <f t="shared" si="10"/>
        <v>483.42</v>
      </c>
      <c r="AL49" s="14">
        <f t="shared" si="10"/>
        <v>483.42</v>
      </c>
      <c r="AM49" s="14">
        <f t="shared" si="10"/>
        <v>575</v>
      </c>
      <c r="AN49" s="14">
        <f t="shared" si="10"/>
        <v>577.20000000000005</v>
      </c>
      <c r="AO49" s="14">
        <f t="shared" si="3"/>
        <v>578.70000000000005</v>
      </c>
      <c r="AP49" s="14">
        <f t="shared" si="3"/>
        <v>578.70000000000005</v>
      </c>
      <c r="AQ49" s="14">
        <f t="shared" si="12"/>
        <v>483.42</v>
      </c>
      <c r="AR49" s="14">
        <f t="shared" si="12"/>
        <v>575</v>
      </c>
      <c r="AS49" s="14">
        <f t="shared" si="12"/>
        <v>577.20000000000005</v>
      </c>
      <c r="AT49" s="14">
        <f t="shared" si="13"/>
        <v>483.42</v>
      </c>
      <c r="AU49" s="14">
        <f t="shared" si="13"/>
        <v>575</v>
      </c>
      <c r="AV49" s="14">
        <f t="shared" si="13"/>
        <v>577.20000000000005</v>
      </c>
      <c r="AW49" s="33" t="s">
        <v>93</v>
      </c>
      <c r="AX49" s="1" t="s">
        <v>190</v>
      </c>
    </row>
    <row r="50" spans="1:50" ht="30.6" x14ac:dyDescent="0.3">
      <c r="A50" s="83" t="s">
        <v>191</v>
      </c>
      <c r="B50" s="77">
        <v>6233</v>
      </c>
      <c r="C50" s="85" t="s">
        <v>192</v>
      </c>
      <c r="D50" s="87" t="s">
        <v>193</v>
      </c>
      <c r="E50" s="87" t="s">
        <v>194</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150</v>
      </c>
      <c r="AE50" s="32">
        <v>0</v>
      </c>
      <c r="AF50" s="32">
        <v>0</v>
      </c>
      <c r="AG50" s="32">
        <v>0</v>
      </c>
      <c r="AH50" s="32">
        <v>0</v>
      </c>
      <c r="AI50" s="32">
        <v>0</v>
      </c>
      <c r="AJ50" s="32">
        <v>0</v>
      </c>
      <c r="AK50" s="14">
        <f t="shared" si="10"/>
        <v>0</v>
      </c>
      <c r="AL50" s="14">
        <f t="shared" si="10"/>
        <v>0</v>
      </c>
      <c r="AM50" s="14">
        <f t="shared" si="10"/>
        <v>0</v>
      </c>
      <c r="AN50" s="14">
        <f t="shared" si="10"/>
        <v>0</v>
      </c>
      <c r="AO50" s="14">
        <f t="shared" si="3"/>
        <v>0</v>
      </c>
      <c r="AP50" s="14">
        <f t="shared" si="3"/>
        <v>0</v>
      </c>
      <c r="AQ50" s="14">
        <f t="shared" si="12"/>
        <v>0</v>
      </c>
      <c r="AR50" s="14">
        <f t="shared" si="12"/>
        <v>0</v>
      </c>
      <c r="AS50" s="14">
        <f t="shared" si="12"/>
        <v>0</v>
      </c>
      <c r="AT50" s="14">
        <f t="shared" si="13"/>
        <v>0</v>
      </c>
      <c r="AU50" s="14">
        <f t="shared" si="13"/>
        <v>0</v>
      </c>
      <c r="AV50" s="14">
        <f t="shared" si="13"/>
        <v>0</v>
      </c>
      <c r="AW50" s="33" t="s">
        <v>93</v>
      </c>
    </row>
    <row r="51" spans="1:50" ht="30.6" x14ac:dyDescent="0.3">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195</v>
      </c>
      <c r="AE51" s="62">
        <v>245.74</v>
      </c>
      <c r="AF51" s="62">
        <v>245.74</v>
      </c>
      <c r="AG51" s="62">
        <v>310.5</v>
      </c>
      <c r="AH51" s="62">
        <v>310.5</v>
      </c>
      <c r="AI51" s="62">
        <v>310.5</v>
      </c>
      <c r="AJ51" s="62">
        <v>310.5</v>
      </c>
      <c r="AK51" s="14">
        <f t="shared" si="10"/>
        <v>245.74</v>
      </c>
      <c r="AL51" s="14">
        <f t="shared" si="10"/>
        <v>245.74</v>
      </c>
      <c r="AM51" s="14">
        <f t="shared" si="10"/>
        <v>310.5</v>
      </c>
      <c r="AN51" s="14">
        <f t="shared" si="10"/>
        <v>310.5</v>
      </c>
      <c r="AO51" s="14">
        <f t="shared" si="3"/>
        <v>310.5</v>
      </c>
      <c r="AP51" s="14">
        <f t="shared" si="3"/>
        <v>310.5</v>
      </c>
      <c r="AQ51" s="14">
        <f t="shared" si="12"/>
        <v>245.74</v>
      </c>
      <c r="AR51" s="14">
        <f t="shared" si="12"/>
        <v>310.5</v>
      </c>
      <c r="AS51" s="14">
        <f t="shared" si="12"/>
        <v>310.5</v>
      </c>
      <c r="AT51" s="14">
        <f t="shared" si="13"/>
        <v>245.74</v>
      </c>
      <c r="AU51" s="14">
        <f t="shared" si="13"/>
        <v>310.5</v>
      </c>
      <c r="AV51" s="14">
        <f t="shared" si="13"/>
        <v>310.5</v>
      </c>
      <c r="AW51" s="52" t="s">
        <v>93</v>
      </c>
    </row>
    <row r="52" spans="1:50" ht="84" x14ac:dyDescent="0.3">
      <c r="A52" s="58" t="s">
        <v>196</v>
      </c>
      <c r="B52" s="44">
        <v>6236</v>
      </c>
      <c r="C52" s="61" t="s">
        <v>89</v>
      </c>
      <c r="D52" s="44" t="s">
        <v>189</v>
      </c>
      <c r="E52" s="44" t="s">
        <v>91</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150</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93</v>
      </c>
      <c r="AX52" s="1" t="s">
        <v>197</v>
      </c>
    </row>
    <row r="53" spans="1:50" ht="71.400000000000006" x14ac:dyDescent="0.3">
      <c r="A53" s="68" t="s">
        <v>198</v>
      </c>
      <c r="B53" s="19">
        <v>6237</v>
      </c>
      <c r="C53" s="20" t="s">
        <v>89</v>
      </c>
      <c r="D53" s="19" t="s">
        <v>189</v>
      </c>
      <c r="E53" s="19" t="s">
        <v>91</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150</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93</v>
      </c>
    </row>
    <row r="54" spans="1:50" ht="71.400000000000006" x14ac:dyDescent="0.3">
      <c r="A54" s="79" t="s">
        <v>199</v>
      </c>
      <c r="B54" s="69">
        <v>6239</v>
      </c>
      <c r="C54" s="70" t="s">
        <v>89</v>
      </c>
      <c r="D54" s="69" t="s">
        <v>200</v>
      </c>
      <c r="E54" s="69" t="s">
        <v>91</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150</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1" t="s">
        <v>93</v>
      </c>
    </row>
    <row r="55" spans="1:50" ht="30.6" x14ac:dyDescent="0.3">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93</v>
      </c>
    </row>
    <row r="56" spans="1:50" ht="71.400000000000006" x14ac:dyDescent="0.3">
      <c r="A56" s="72" t="s">
        <v>201</v>
      </c>
      <c r="B56" s="19">
        <v>6242</v>
      </c>
      <c r="C56" s="21" t="s">
        <v>89</v>
      </c>
      <c r="D56" s="19" t="s">
        <v>200</v>
      </c>
      <c r="E56" s="19" t="s">
        <v>91</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125</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202</v>
      </c>
      <c r="B57" s="44"/>
      <c r="C57" s="45" t="s">
        <v>85</v>
      </c>
      <c r="D57" s="44" t="s">
        <v>85</v>
      </c>
      <c r="E57" s="44" t="s">
        <v>85</v>
      </c>
      <c r="F57" s="44" t="s">
        <v>85</v>
      </c>
      <c r="G57" s="44" t="s">
        <v>85</v>
      </c>
      <c r="H57" s="44" t="s">
        <v>85</v>
      </c>
      <c r="I57" s="44" t="s">
        <v>85</v>
      </c>
      <c r="J57" s="44" t="s">
        <v>85</v>
      </c>
      <c r="K57" s="44" t="s">
        <v>85</v>
      </c>
      <c r="L57" s="44" t="s">
        <v>85</v>
      </c>
      <c r="M57" s="44" t="s">
        <v>85</v>
      </c>
      <c r="N57" s="44" t="s">
        <v>85</v>
      </c>
      <c r="O57" s="44" t="s">
        <v>85</v>
      </c>
      <c r="P57" s="44" t="s">
        <v>85</v>
      </c>
      <c r="Q57" s="44" t="s">
        <v>85</v>
      </c>
      <c r="R57" s="44" t="s">
        <v>85</v>
      </c>
      <c r="S57" s="44" t="s">
        <v>85</v>
      </c>
      <c r="T57" s="44" t="s">
        <v>85</v>
      </c>
      <c r="U57" s="44" t="s">
        <v>85</v>
      </c>
      <c r="V57" s="44" t="s">
        <v>85</v>
      </c>
      <c r="W57" s="45" t="s">
        <v>85</v>
      </c>
      <c r="X57" s="44" t="s">
        <v>85</v>
      </c>
      <c r="Y57" s="44" t="s">
        <v>85</v>
      </c>
      <c r="Z57" s="44" t="s">
        <v>85</v>
      </c>
      <c r="AA57" s="44" t="s">
        <v>85</v>
      </c>
      <c r="AB57" s="44" t="s">
        <v>85</v>
      </c>
      <c r="AC57" s="44" t="s">
        <v>85</v>
      </c>
      <c r="AD57" s="44" t="s">
        <v>85</v>
      </c>
      <c r="AE57" s="62">
        <f t="shared" ref="AE57:AJ57" si="20">AE10</f>
        <v>43933.407999999996</v>
      </c>
      <c r="AF57" s="62">
        <f t="shared" si="20"/>
        <v>66596.30799999999</v>
      </c>
      <c r="AG57" s="62">
        <f t="shared" si="20"/>
        <v>93999.141000000018</v>
      </c>
      <c r="AH57" s="62">
        <f t="shared" si="20"/>
        <v>46077.86099999999</v>
      </c>
      <c r="AI57" s="62">
        <f t="shared" si="20"/>
        <v>45698.52399999999</v>
      </c>
      <c r="AJ57" s="62">
        <f t="shared" si="20"/>
        <v>45698.529999999992</v>
      </c>
      <c r="AK57" s="32">
        <f t="shared" si="10"/>
        <v>43933.407999999996</v>
      </c>
      <c r="AL57" s="32">
        <f t="shared" si="10"/>
        <v>66596.30799999999</v>
      </c>
      <c r="AM57" s="32">
        <f>AM10</f>
        <v>93999.141000000018</v>
      </c>
      <c r="AN57" s="32">
        <f t="shared" si="10"/>
        <v>46077.86099999999</v>
      </c>
      <c r="AO57" s="32">
        <f t="shared" si="3"/>
        <v>45698.52399999999</v>
      </c>
      <c r="AP57" s="32">
        <f t="shared" si="3"/>
        <v>45698.529999999992</v>
      </c>
      <c r="AQ57" s="32">
        <f t="shared" si="12"/>
        <v>66596.30799999999</v>
      </c>
      <c r="AR57" s="32">
        <f t="shared" si="12"/>
        <v>93999.141000000018</v>
      </c>
      <c r="AS57" s="32">
        <f t="shared" si="12"/>
        <v>46077.86099999999</v>
      </c>
      <c r="AT57" s="32">
        <f t="shared" si="13"/>
        <v>66596.30799999999</v>
      </c>
      <c r="AU57" s="32">
        <f t="shared" si="13"/>
        <v>93999.141000000018</v>
      </c>
      <c r="AV57" s="32">
        <f t="shared" si="13"/>
        <v>46077.86099999999</v>
      </c>
      <c r="AW57" s="52" t="s">
        <v>85</v>
      </c>
    </row>
    <row r="59" spans="1:50" s="73" customFormat="1" ht="36.75" customHeight="1" x14ac:dyDescent="0.35">
      <c r="A59" s="74" t="s">
        <v>203</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204</v>
      </c>
      <c r="AJ59" s="76"/>
      <c r="AK59" s="76"/>
      <c r="AL59" s="76"/>
    </row>
    <row r="64" spans="1:50" ht="6.75" customHeight="1" x14ac:dyDescent="0.3"/>
    <row r="65" hidden="1" x14ac:dyDescent="0.3"/>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01.07.2023г.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2023-06-30T06:41:23Z</dcterms:created>
  <dcterms:modified xsi:type="dcterms:W3CDTF">2023-07-02T07:39:49Z</dcterms:modified>
</cp:coreProperties>
</file>