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19200" windowHeight="7050"/>
  </bookViews>
  <sheets>
    <sheet name="01.09.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J49" i="1"/>
  <c r="AP49" i="1" s="1"/>
  <c r="AI49" i="1"/>
  <c r="AO49" i="1" s="1"/>
  <c r="AH49" i="1"/>
  <c r="AS49" i="1" s="1"/>
  <c r="AG49" i="1"/>
  <c r="AR49" i="1" s="1"/>
  <c r="AF49" i="1"/>
  <c r="AL49" i="1" s="1"/>
  <c r="AT49" i="1" s="1"/>
  <c r="AE49" i="1"/>
  <c r="AK49" i="1" s="1"/>
  <c r="AS48" i="1"/>
  <c r="AR48" i="1"/>
  <c r="AQ48" i="1"/>
  <c r="AP48" i="1"/>
  <c r="AO48" i="1"/>
  <c r="AN48" i="1"/>
  <c r="AV48" i="1" s="1"/>
  <c r="AM48" i="1"/>
  <c r="AU48" i="1" s="1"/>
  <c r="AL48" i="1"/>
  <c r="AT48" i="1" s="1"/>
  <c r="AK48" i="1"/>
  <c r="AH47" i="1"/>
  <c r="AN47" i="1" s="1"/>
  <c r="AV47" i="1" s="1"/>
  <c r="AS44" i="1"/>
  <c r="AR44" i="1"/>
  <c r="AQ44" i="1"/>
  <c r="AP44" i="1"/>
  <c r="AO44" i="1"/>
  <c r="AN44" i="1"/>
  <c r="AV44" i="1" s="1"/>
  <c r="AM44" i="1"/>
  <c r="AU44" i="1" s="1"/>
  <c r="AL44" i="1"/>
  <c r="AT44" i="1" s="1"/>
  <c r="AK44" i="1"/>
  <c r="AK43" i="1"/>
  <c r="AJ43" i="1"/>
  <c r="AP43" i="1" s="1"/>
  <c r="AI43" i="1"/>
  <c r="AO43" i="1" s="1"/>
  <c r="AH43" i="1"/>
  <c r="AS43" i="1" s="1"/>
  <c r="AG43" i="1"/>
  <c r="AR43" i="1" s="1"/>
  <c r="AF43" i="1"/>
  <c r="AL43" i="1" s="1"/>
  <c r="AT43" i="1" s="1"/>
  <c r="AE43" i="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N40" i="1" s="1"/>
  <c r="AV40" i="1" s="1"/>
  <c r="AG40" i="1"/>
  <c r="AR40" i="1" s="1"/>
  <c r="AF40" i="1"/>
  <c r="AQ40" i="1" s="1"/>
  <c r="AE40" i="1"/>
  <c r="AK40" i="1" s="1"/>
  <c r="AO39" i="1"/>
  <c r="AK39" i="1"/>
  <c r="AJ39" i="1"/>
  <c r="AP39" i="1" s="1"/>
  <c r="AI39" i="1"/>
  <c r="AH39" i="1"/>
  <c r="AS39" i="1" s="1"/>
  <c r="AF39" i="1"/>
  <c r="AL39" i="1" s="1"/>
  <c r="AT39" i="1" s="1"/>
  <c r="AE39" i="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N36" i="1" s="1"/>
  <c r="AV36" i="1" s="1"/>
  <c r="AG36" i="1"/>
  <c r="AR36" i="1" s="1"/>
  <c r="AF36" i="1"/>
  <c r="AQ36" i="1" s="1"/>
  <c r="AE36" i="1"/>
  <c r="AK36" i="1" s="1"/>
  <c r="AS35" i="1"/>
  <c r="AR35" i="1"/>
  <c r="AQ35" i="1"/>
  <c r="AP35" i="1"/>
  <c r="AO35" i="1"/>
  <c r="AN35" i="1"/>
  <c r="AV35" i="1" s="1"/>
  <c r="AM35" i="1"/>
  <c r="AU35" i="1" s="1"/>
  <c r="AL35" i="1"/>
  <c r="AT35" i="1" s="1"/>
  <c r="AK35" i="1"/>
  <c r="AO34" i="1"/>
  <c r="AK34" i="1"/>
  <c r="AJ34" i="1"/>
  <c r="AP34" i="1" s="1"/>
  <c r="AI34" i="1"/>
  <c r="AH34" i="1"/>
  <c r="AS34" i="1" s="1"/>
  <c r="AG34" i="1"/>
  <c r="AR34" i="1" s="1"/>
  <c r="AF34" i="1"/>
  <c r="AL34" i="1" s="1"/>
  <c r="AT34" i="1" s="1"/>
  <c r="AE34" i="1"/>
  <c r="AJ33" i="1"/>
  <c r="AP33" i="1" s="1"/>
  <c r="AI33" i="1"/>
  <c r="AO33" i="1" s="1"/>
  <c r="AH33" i="1"/>
  <c r="AN33" i="1" s="1"/>
  <c r="AV33" i="1" s="1"/>
  <c r="AG33" i="1"/>
  <c r="AM33" i="1" s="1"/>
  <c r="AU33" i="1" s="1"/>
  <c r="AF33" i="1"/>
  <c r="AQ33" i="1" s="1"/>
  <c r="AE33" i="1"/>
  <c r="AK33" i="1" s="1"/>
  <c r="AO32" i="1"/>
  <c r="AK32" i="1"/>
  <c r="AJ32" i="1"/>
  <c r="AP32" i="1" s="1"/>
  <c r="AI32" i="1"/>
  <c r="AH32" i="1"/>
  <c r="AS32" i="1" s="1"/>
  <c r="AG32" i="1"/>
  <c r="AR32" i="1" s="1"/>
  <c r="AF32" i="1"/>
  <c r="AL32" i="1" s="1"/>
  <c r="AT32" i="1" s="1"/>
  <c r="AE32" i="1"/>
  <c r="AS31" i="1"/>
  <c r="AR31" i="1"/>
  <c r="AP31" i="1"/>
  <c r="AO31" i="1"/>
  <c r="AN31" i="1"/>
  <c r="AV31" i="1" s="1"/>
  <c r="AM31" i="1"/>
  <c r="AU31" i="1" s="1"/>
  <c r="AF31" i="1"/>
  <c r="AQ31" i="1" s="1"/>
  <c r="AE31" i="1"/>
  <c r="AK31" i="1" s="1"/>
  <c r="AO30" i="1"/>
  <c r="AK30" i="1"/>
  <c r="AJ30" i="1"/>
  <c r="AP30" i="1" s="1"/>
  <c r="AI30" i="1"/>
  <c r="AH30" i="1"/>
  <c r="AS30" i="1" s="1"/>
  <c r="AG30" i="1"/>
  <c r="AR30" i="1" s="1"/>
  <c r="AF30" i="1"/>
  <c r="AL30" i="1" s="1"/>
  <c r="AT30" i="1" s="1"/>
  <c r="AE30" i="1"/>
  <c r="AJ29" i="1"/>
  <c r="AP29" i="1" s="1"/>
  <c r="AI29" i="1"/>
  <c r="AO29" i="1" s="1"/>
  <c r="AH29" i="1"/>
  <c r="AN29" i="1" s="1"/>
  <c r="AV29" i="1" s="1"/>
  <c r="AG29" i="1"/>
  <c r="AR29" i="1" s="1"/>
  <c r="AF29" i="1"/>
  <c r="AQ29" i="1" s="1"/>
  <c r="AE29" i="1"/>
  <c r="AK29" i="1" s="1"/>
  <c r="AH28" i="1"/>
  <c r="AS28" i="1" s="1"/>
  <c r="AG28" i="1"/>
  <c r="AR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P23" i="1"/>
  <c r="AM23" i="1"/>
  <c r="AU23" i="1" s="1"/>
  <c r="AJ23" i="1"/>
  <c r="AI23" i="1"/>
  <c r="AO23" i="1" s="1"/>
  <c r="AH23" i="1"/>
  <c r="AN23" i="1" s="1"/>
  <c r="AV23" i="1" s="1"/>
  <c r="AG23" i="1"/>
  <c r="AR23" i="1" s="1"/>
  <c r="AF23" i="1"/>
  <c r="AQ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L17" i="1"/>
  <c r="AT17" i="1" s="1"/>
  <c r="AJ17" i="1"/>
  <c r="AP17" i="1" s="1"/>
  <c r="AI17" i="1"/>
  <c r="AO17" i="1" s="1"/>
  <c r="AH17" i="1"/>
  <c r="AN17" i="1" s="1"/>
  <c r="AV17" i="1" s="1"/>
  <c r="AG17" i="1"/>
  <c r="AF17" i="1"/>
  <c r="AQ17" i="1" s="1"/>
  <c r="AE17" i="1"/>
  <c r="AK17" i="1" s="1"/>
  <c r="AU16" i="1"/>
  <c r="AS16" i="1"/>
  <c r="AR16" i="1"/>
  <c r="AP16" i="1"/>
  <c r="AO16" i="1"/>
  <c r="AN16" i="1"/>
  <c r="AV16" i="1" s="1"/>
  <c r="AK16" i="1"/>
  <c r="AF16" i="1"/>
  <c r="AQ16" i="1" s="1"/>
  <c r="AS15" i="1"/>
  <c r="AP15" i="1"/>
  <c r="AO15" i="1"/>
  <c r="AN15" i="1"/>
  <c r="AV15" i="1" s="1"/>
  <c r="AK15" i="1"/>
  <c r="AG15" i="1"/>
  <c r="AM15" i="1" s="1"/>
  <c r="AU15" i="1" s="1"/>
  <c r="AF15" i="1"/>
  <c r="AL15" i="1" s="1"/>
  <c r="AT15" i="1" s="1"/>
  <c r="AS14" i="1"/>
  <c r="AP14" i="1"/>
  <c r="AO14" i="1"/>
  <c r="AN14" i="1"/>
  <c r="AV14" i="1" s="1"/>
  <c r="AM14" i="1"/>
  <c r="AU14" i="1" s="1"/>
  <c r="AK14" i="1"/>
  <c r="AG14" i="1"/>
  <c r="AR14" i="1" s="1"/>
  <c r="AF14" i="1"/>
  <c r="AL14" i="1" s="1"/>
  <c r="AT14" i="1" s="1"/>
  <c r="AS13" i="1"/>
  <c r="AJ13" i="1"/>
  <c r="AI13" i="1"/>
  <c r="AO13" i="1" s="1"/>
  <c r="AH13" i="1"/>
  <c r="AN13" i="1" s="1"/>
  <c r="AV13" i="1" s="1"/>
  <c r="AG13" i="1"/>
  <c r="AR13" i="1" s="1"/>
  <c r="AF13" i="1"/>
  <c r="AQ13" i="1" s="1"/>
  <c r="AE13" i="1"/>
  <c r="AK13" i="1" s="1"/>
  <c r="AI12" i="1"/>
  <c r="AO12" i="1" s="1"/>
  <c r="AH12" i="1"/>
  <c r="AN12" i="1" s="1"/>
  <c r="AV12" i="1" s="1"/>
  <c r="AM13" i="1" l="1"/>
  <c r="AU13" i="1" s="1"/>
  <c r="AM29" i="1"/>
  <c r="AU29" i="1" s="1"/>
  <c r="AI47" i="1"/>
  <c r="AI11" i="1"/>
  <c r="AO11" i="1" s="1"/>
  <c r="AE12" i="1"/>
  <c r="AE11" i="1" s="1"/>
  <c r="AJ28" i="1"/>
  <c r="AP28" i="1" s="1"/>
  <c r="AR33" i="1"/>
  <c r="AM36" i="1"/>
  <c r="AU36" i="1" s="1"/>
  <c r="AF47" i="1"/>
  <c r="AJ47" i="1"/>
  <c r="AG39" i="1"/>
  <c r="AR39" i="1" s="1"/>
  <c r="AH11" i="1"/>
  <c r="AE47" i="1"/>
  <c r="AK47" i="1" s="1"/>
  <c r="AG12" i="1"/>
  <c r="AR15" i="1"/>
  <c r="AL23" i="1"/>
  <c r="AT23" i="1" s="1"/>
  <c r="AF28" i="1"/>
  <c r="AL28" i="1" s="1"/>
  <c r="AT28" i="1" s="1"/>
  <c r="AH46" i="1"/>
  <c r="AG47" i="1"/>
  <c r="AK12" i="1"/>
  <c r="AK11" i="1" s="1"/>
  <c r="AQ14" i="1"/>
  <c r="AM17" i="1"/>
  <c r="AU17" i="1" s="1"/>
  <c r="AR17" i="1"/>
  <c r="AS12" i="1"/>
  <c r="AL13" i="1"/>
  <c r="AT13" i="1" s="1"/>
  <c r="AF12" i="1"/>
  <c r="AP13" i="1"/>
  <c r="AJ12" i="1"/>
  <c r="AL16" i="1"/>
  <c r="AT16" i="1" s="1"/>
  <c r="AS17" i="1"/>
  <c r="AQ15" i="1"/>
  <c r="AM22" i="1"/>
  <c r="AU22" i="1" s="1"/>
  <c r="AS23" i="1"/>
  <c r="AE28" i="1"/>
  <c r="AK28" i="1" s="1"/>
  <c r="AI28" i="1"/>
  <c r="AM28" i="1"/>
  <c r="AU28" i="1" s="1"/>
  <c r="AS29" i="1"/>
  <c r="AM30" i="1"/>
  <c r="AU30" i="1" s="1"/>
  <c r="AQ30" i="1"/>
  <c r="AM32" i="1"/>
  <c r="AU32" i="1" s="1"/>
  <c r="AQ32" i="1"/>
  <c r="AS33" i="1"/>
  <c r="AM34" i="1"/>
  <c r="AU34" i="1" s="1"/>
  <c r="AQ34" i="1"/>
  <c r="AS36" i="1"/>
  <c r="AM39" i="1"/>
  <c r="AU39" i="1" s="1"/>
  <c r="AQ39" i="1"/>
  <c r="AS40" i="1"/>
  <c r="AM43" i="1"/>
  <c r="AU43" i="1" s="1"/>
  <c r="AQ43" i="1"/>
  <c r="AE46" i="1"/>
  <c r="AS47" i="1"/>
  <c r="AM49" i="1"/>
  <c r="AU49" i="1" s="1"/>
  <c r="AQ49" i="1"/>
  <c r="AN28" i="1"/>
  <c r="AV28" i="1" s="1"/>
  <c r="AL29" i="1"/>
  <c r="AT29" i="1" s="1"/>
  <c r="AN30" i="1"/>
  <c r="AV30" i="1" s="1"/>
  <c r="AL31" i="1"/>
  <c r="AT31" i="1" s="1"/>
  <c r="AN32" i="1"/>
  <c r="AV32" i="1" s="1"/>
  <c r="AL33" i="1"/>
  <c r="AT33" i="1" s="1"/>
  <c r="AN34" i="1"/>
  <c r="AV34" i="1" s="1"/>
  <c r="AL36" i="1"/>
  <c r="AT36" i="1" s="1"/>
  <c r="AN39" i="1"/>
  <c r="AV39" i="1" s="1"/>
  <c r="AL40" i="1"/>
  <c r="AT40" i="1" s="1"/>
  <c r="AN43" i="1"/>
  <c r="AV43" i="1" s="1"/>
  <c r="AN46" i="1"/>
  <c r="AV46" i="1" s="1"/>
  <c r="AL47" i="1"/>
  <c r="AT47" i="1" s="1"/>
  <c r="AN49" i="1"/>
  <c r="AV49" i="1" s="1"/>
  <c r="AM40" i="1"/>
  <c r="AU40" i="1" s="1"/>
  <c r="AM47" i="1"/>
  <c r="AU47" i="1" s="1"/>
  <c r="AN11" i="1" l="1"/>
  <c r="AS11" i="1"/>
  <c r="AV11" i="1" s="1"/>
  <c r="AQ28" i="1"/>
  <c r="AR47" i="1"/>
  <c r="AG46" i="1"/>
  <c r="AO47" i="1"/>
  <c r="AI46" i="1"/>
  <c r="AS46" i="1"/>
  <c r="AH45" i="1"/>
  <c r="AR12" i="1"/>
  <c r="AG11" i="1"/>
  <c r="AP47" i="1"/>
  <c r="AJ46" i="1"/>
  <c r="AQ47" i="1"/>
  <c r="AF46" i="1"/>
  <c r="AO28" i="1"/>
  <c r="AM12" i="1"/>
  <c r="AJ11" i="1"/>
  <c r="AP12" i="1"/>
  <c r="AQ12" i="1"/>
  <c r="AL12" i="1"/>
  <c r="AF11" i="1"/>
  <c r="AK46" i="1"/>
  <c r="AE45" i="1"/>
  <c r="AK45" i="1" s="1"/>
  <c r="AK10" i="1" s="1"/>
  <c r="AP46" i="1" l="1"/>
  <c r="AJ45" i="1"/>
  <c r="AP45" i="1" s="1"/>
  <c r="AN45" i="1"/>
  <c r="AS45" i="1"/>
  <c r="AS10" i="1" s="1"/>
  <c r="AR46" i="1"/>
  <c r="AG45" i="1"/>
  <c r="AM46" i="1"/>
  <c r="AU46" i="1" s="1"/>
  <c r="AH10" i="1"/>
  <c r="AH57" i="1" s="1"/>
  <c r="AQ46" i="1"/>
  <c r="AL46" i="1"/>
  <c r="AT46" i="1" s="1"/>
  <c r="AF45" i="1"/>
  <c r="AR11" i="1"/>
  <c r="AO46" i="1"/>
  <c r="AI45" i="1"/>
  <c r="AM11" i="1"/>
  <c r="AU12" i="1"/>
  <c r="AU11" i="1" s="1"/>
  <c r="AQ11" i="1"/>
  <c r="AF10" i="1"/>
  <c r="AF57" i="1" s="1"/>
  <c r="AP11" i="1"/>
  <c r="AP10" i="1" s="1"/>
  <c r="AJ10" i="1"/>
  <c r="AJ57" i="1" s="1"/>
  <c r="AP57" i="1" s="1"/>
  <c r="AT12" i="1"/>
  <c r="AL11" i="1"/>
  <c r="AE10" i="1"/>
  <c r="AE57" i="1" s="1"/>
  <c r="AK57" i="1" s="1"/>
  <c r="AO45" i="1" l="1"/>
  <c r="AO10" i="1" s="1"/>
  <c r="AI10" i="1"/>
  <c r="AI57" i="1" s="1"/>
  <c r="AO57" i="1" s="1"/>
  <c r="AQ45" i="1"/>
  <c r="AL45" i="1"/>
  <c r="AT45" i="1" s="1"/>
  <c r="AV45" i="1"/>
  <c r="AV10" i="1" s="1"/>
  <c r="AN10" i="1"/>
  <c r="AQ10" i="1"/>
  <c r="AM45" i="1"/>
  <c r="AU45" i="1" s="1"/>
  <c r="AU10" i="1" s="1"/>
  <c r="AR45" i="1"/>
  <c r="AR10" i="1" s="1"/>
  <c r="AM10" i="1"/>
  <c r="AM57" i="1" s="1"/>
  <c r="AU57" i="1" s="1"/>
  <c r="AG10" i="1"/>
  <c r="AG57" i="1" s="1"/>
  <c r="AR57" i="1" s="1"/>
  <c r="AS57" i="1"/>
  <c r="AN57" i="1"/>
  <c r="AV57" i="1" s="1"/>
  <c r="AT11" i="1"/>
  <c r="AT10" i="1" s="1"/>
  <c r="AL10" i="1"/>
  <c r="AQ57" i="1"/>
  <c r="AL57" i="1"/>
  <c r="AT57" i="1" s="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<sst xmlns="http://schemas.openxmlformats.org/spreadsheetml/2006/main" count="1238" uniqueCount="206">
  <si>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</si>
  <si>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01.09.2023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</si>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</sst>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92D05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4" fontId="1" fillId="2" borderId="0" xfId="0" applyNumberFormat="1" applyFont="1" applyFill="1" applyAlignment="1">
      <alignmen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R59"/>
  <sheetViews>
    <sheetView tabSelected="1" workbookViewId="0">
      <selection activeCell="AK11" sqref="AK11"/>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7.5429687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50" width="6.7265625" style="1" customWidth="1"/>
    <col min="51" max="16384" width="5.7265625" style="1"/>
  </cols>
  <sheetData>
    <row r="1" spans="1:590" x14ac:dyDescent="0.35">
      <c r="A1" s="1" t="s">
        <v>0</v>
      </c>
    </row>
    <row r="2" spans="1:590" ht="38.25" customHeight="1" x14ac:dyDescent="0.35">
      <c r="A2" s="110" t="s">
        <v>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590" x14ac:dyDescent="0.35">
      <c r="A3" s="111" t="s">
        <v>2</v>
      </c>
      <c r="B3" s="111"/>
      <c r="C3" s="111"/>
      <c r="D3" s="111"/>
      <c r="E3" s="111"/>
      <c r="F3" s="111"/>
      <c r="G3" s="111"/>
      <c r="H3" s="111"/>
      <c r="I3" s="111"/>
      <c r="J3" s="111"/>
      <c r="K3" s="111"/>
      <c r="L3" s="111"/>
      <c r="M3" s="111"/>
      <c r="N3" s="111"/>
      <c r="O3" s="111"/>
      <c r="P3" s="111"/>
      <c r="Q3" s="111"/>
      <c r="R3" s="111"/>
      <c r="S3" s="111"/>
      <c r="T3" s="111"/>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5">
      <c r="A5" s="103" t="s">
        <v>3</v>
      </c>
      <c r="B5" s="103" t="s">
        <v>4</v>
      </c>
      <c r="C5" s="103" t="s">
        <v>5</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t="s">
        <v>6</v>
      </c>
      <c r="AD5" s="103" t="s">
        <v>7</v>
      </c>
      <c r="AE5" s="103" t="s">
        <v>8</v>
      </c>
      <c r="AF5" s="103"/>
      <c r="AG5" s="103"/>
      <c r="AH5" s="103"/>
      <c r="AI5" s="103"/>
      <c r="AJ5" s="103"/>
      <c r="AK5" s="103" t="s">
        <v>9</v>
      </c>
      <c r="AL5" s="103"/>
      <c r="AM5" s="103"/>
      <c r="AN5" s="103"/>
      <c r="AO5" s="103"/>
      <c r="AP5" s="103"/>
      <c r="AQ5" s="103" t="s">
        <v>10</v>
      </c>
      <c r="AR5" s="103"/>
      <c r="AS5" s="103"/>
      <c r="AT5" s="103" t="s">
        <v>11</v>
      </c>
      <c r="AU5" s="103"/>
      <c r="AV5" s="106"/>
      <c r="AW5" s="107" t="s">
        <v>12</v>
      </c>
    </row>
    <row r="6" spans="1:590" ht="27" customHeight="1" x14ac:dyDescent="0.35">
      <c r="A6" s="103" t="s">
        <v>0</v>
      </c>
      <c r="B6" s="103" t="s">
        <v>0</v>
      </c>
      <c r="C6" s="105" t="s">
        <v>13</v>
      </c>
      <c r="D6" s="103"/>
      <c r="E6" s="103"/>
      <c r="F6" s="103"/>
      <c r="G6" s="103"/>
      <c r="H6" s="103"/>
      <c r="I6" s="103"/>
      <c r="J6" s="103"/>
      <c r="K6" s="103"/>
      <c r="L6" s="103"/>
      <c r="M6" s="103"/>
      <c r="N6" s="103"/>
      <c r="O6" s="103"/>
      <c r="P6" s="103"/>
      <c r="Q6" s="103"/>
      <c r="R6" s="103"/>
      <c r="S6" s="103"/>
      <c r="T6" s="103"/>
      <c r="U6" s="103"/>
      <c r="V6" s="103"/>
      <c r="W6" s="103" t="s">
        <v>14</v>
      </c>
      <c r="X6" s="103"/>
      <c r="Y6" s="103"/>
      <c r="Z6" s="103"/>
      <c r="AA6" s="103"/>
      <c r="AB6" s="103"/>
      <c r="AC6" s="103" t="s">
        <v>0</v>
      </c>
      <c r="AD6" s="103" t="s">
        <v>0</v>
      </c>
      <c r="AE6" s="103" t="s">
        <v>15</v>
      </c>
      <c r="AF6" s="103"/>
      <c r="AG6" s="105" t="s">
        <v>16</v>
      </c>
      <c r="AH6" s="105" t="s">
        <v>17</v>
      </c>
      <c r="AI6" s="103" t="s">
        <v>18</v>
      </c>
      <c r="AJ6" s="103"/>
      <c r="AK6" s="103" t="s">
        <v>15</v>
      </c>
      <c r="AL6" s="103"/>
      <c r="AM6" s="105" t="s">
        <v>16</v>
      </c>
      <c r="AN6" s="105" t="s">
        <v>17</v>
      </c>
      <c r="AO6" s="103" t="s">
        <v>18</v>
      </c>
      <c r="AP6" s="103"/>
      <c r="AQ6" s="104" t="s">
        <v>15</v>
      </c>
      <c r="AR6" s="105" t="s">
        <v>16</v>
      </c>
      <c r="AS6" s="105" t="s">
        <v>17</v>
      </c>
      <c r="AT6" s="104" t="s">
        <v>15</v>
      </c>
      <c r="AU6" s="105" t="s">
        <v>16</v>
      </c>
      <c r="AV6" s="105" t="s">
        <v>17</v>
      </c>
      <c r="AW6" s="108"/>
    </row>
    <row r="7" spans="1:590" ht="62.25" customHeight="1" x14ac:dyDescent="0.35">
      <c r="A7" s="103" t="s">
        <v>0</v>
      </c>
      <c r="B7" s="103" t="s">
        <v>0</v>
      </c>
      <c r="C7" s="103" t="s">
        <v>19</v>
      </c>
      <c r="D7" s="103"/>
      <c r="E7" s="103"/>
      <c r="F7" s="103" t="s">
        <v>20</v>
      </c>
      <c r="G7" s="103"/>
      <c r="H7" s="103"/>
      <c r="I7" s="103"/>
      <c r="J7" s="103" t="s">
        <v>21</v>
      </c>
      <c r="K7" s="103"/>
      <c r="L7" s="103"/>
      <c r="M7" s="103" t="s">
        <v>22</v>
      </c>
      <c r="N7" s="103"/>
      <c r="O7" s="103"/>
      <c r="P7" s="103"/>
      <c r="Q7" s="103" t="s">
        <v>23</v>
      </c>
      <c r="R7" s="103"/>
      <c r="S7" s="103"/>
      <c r="T7" s="103" t="s">
        <v>24</v>
      </c>
      <c r="U7" s="103"/>
      <c r="V7" s="103"/>
      <c r="W7" s="103" t="s">
        <v>25</v>
      </c>
      <c r="X7" s="103"/>
      <c r="Y7" s="103"/>
      <c r="Z7" s="103" t="s">
        <v>26</v>
      </c>
      <c r="AA7" s="103"/>
      <c r="AB7" s="103"/>
      <c r="AC7" s="103" t="s">
        <v>0</v>
      </c>
      <c r="AD7" s="103" t="s">
        <v>0</v>
      </c>
      <c r="AE7" s="103" t="s">
        <v>27</v>
      </c>
      <c r="AF7" s="104" t="s">
        <v>28</v>
      </c>
      <c r="AG7" s="103" t="s">
        <v>0</v>
      </c>
      <c r="AH7" s="103" t="s">
        <v>0</v>
      </c>
      <c r="AI7" s="105" t="s">
        <v>29</v>
      </c>
      <c r="AJ7" s="103" t="s">
        <v>30</v>
      </c>
      <c r="AK7" s="103" t="s">
        <v>27</v>
      </c>
      <c r="AL7" s="104" t="s">
        <v>28</v>
      </c>
      <c r="AM7" s="103" t="s">
        <v>0</v>
      </c>
      <c r="AN7" s="103" t="s">
        <v>0</v>
      </c>
      <c r="AO7" s="105" t="s">
        <v>29</v>
      </c>
      <c r="AP7" s="103" t="s">
        <v>30</v>
      </c>
      <c r="AQ7" s="104" t="s">
        <v>0</v>
      </c>
      <c r="AR7" s="103" t="s">
        <v>0</v>
      </c>
      <c r="AS7" s="103" t="s">
        <v>0</v>
      </c>
      <c r="AT7" s="104" t="s">
        <v>0</v>
      </c>
      <c r="AU7" s="103" t="s">
        <v>0</v>
      </c>
      <c r="AV7" s="103" t="s">
        <v>0</v>
      </c>
      <c r="AW7" s="108"/>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5">
      <c r="A8" s="103" t="s">
        <v>0</v>
      </c>
      <c r="B8" s="103"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3" t="s">
        <v>0</v>
      </c>
      <c r="AD8" s="8" t="s">
        <v>36</v>
      </c>
      <c r="AE8" s="103" t="s">
        <v>0</v>
      </c>
      <c r="AF8" s="104" t="s">
        <v>0</v>
      </c>
      <c r="AG8" s="103" t="s">
        <v>0</v>
      </c>
      <c r="AH8" s="103" t="s">
        <v>0</v>
      </c>
      <c r="AI8" s="103" t="s">
        <v>0</v>
      </c>
      <c r="AJ8" s="103" t="s">
        <v>0</v>
      </c>
      <c r="AK8" s="103" t="s">
        <v>0</v>
      </c>
      <c r="AL8" s="104" t="s">
        <v>0</v>
      </c>
      <c r="AM8" s="103" t="s">
        <v>0</v>
      </c>
      <c r="AN8" s="103" t="s">
        <v>0</v>
      </c>
      <c r="AO8" s="103" t="s">
        <v>0</v>
      </c>
      <c r="AP8" s="103" t="s">
        <v>0</v>
      </c>
      <c r="AQ8" s="104" t="s">
        <v>0</v>
      </c>
      <c r="AR8" s="103" t="s">
        <v>0</v>
      </c>
      <c r="AS8" s="103" t="s">
        <v>0</v>
      </c>
      <c r="AT8" s="104" t="s">
        <v>0</v>
      </c>
      <c r="AU8" s="103" t="s">
        <v>0</v>
      </c>
      <c r="AV8" s="103" t="s">
        <v>0</v>
      </c>
      <c r="AW8" s="109"/>
    </row>
    <row r="9" spans="1:590"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43933.407999999996</v>
      </c>
      <c r="AF10" s="14">
        <f>AF11+AF28+AF36+AF39+AF43+AF45</f>
        <v>66596.30799999999</v>
      </c>
      <c r="AG10" s="14">
        <f>AG11+AG28+AG36+AG39+AG43+AG45</f>
        <v>85745.091000000015</v>
      </c>
      <c r="AH10" s="14">
        <f t="shared" ref="AH10:AV10" si="1">AH11+AH28+AH36+AH39+AH43+AH45</f>
        <v>46077.86099999999</v>
      </c>
      <c r="AI10" s="14">
        <f t="shared" si="1"/>
        <v>45698.52399999999</v>
      </c>
      <c r="AJ10" s="14">
        <f t="shared" si="1"/>
        <v>45698.529999999992</v>
      </c>
      <c r="AK10" s="14">
        <f t="shared" si="1"/>
        <v>43933.407999999996</v>
      </c>
      <c r="AL10" s="14">
        <f t="shared" si="1"/>
        <v>66596.30799999999</v>
      </c>
      <c r="AM10" s="14">
        <f t="shared" si="1"/>
        <v>85737.591000000015</v>
      </c>
      <c r="AN10" s="14">
        <f t="shared" si="1"/>
        <v>46077.86099999999</v>
      </c>
      <c r="AO10" s="14">
        <f t="shared" si="1"/>
        <v>45698.52399999999</v>
      </c>
      <c r="AP10" s="14">
        <f t="shared" si="1"/>
        <v>45698.529999999992</v>
      </c>
      <c r="AQ10" s="14">
        <f>AQ11+AQ28+AQ36+AQ39+AQ43+AQ45</f>
        <v>66596.30799999999</v>
      </c>
      <c r="AR10" s="14">
        <f>AR11+AR28+AR36+AR39+AR43+AR45</f>
        <v>85745.091000000015</v>
      </c>
      <c r="AS10" s="14">
        <f t="shared" si="1"/>
        <v>46077.86099999999</v>
      </c>
      <c r="AT10" s="14">
        <f t="shared" si="1"/>
        <v>66596.30799999999</v>
      </c>
      <c r="AU10" s="14">
        <f t="shared" si="1"/>
        <v>85737.591000000015</v>
      </c>
      <c r="AV10" s="14">
        <f t="shared" si="1"/>
        <v>46077.86099999999</v>
      </c>
      <c r="AW10" s="15" t="s">
        <v>86</v>
      </c>
    </row>
    <row r="11" spans="1:590"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25934.120000000003</v>
      </c>
      <c r="AF11" s="14">
        <f t="shared" si="2"/>
        <v>46183.439999999995</v>
      </c>
      <c r="AG11" s="14">
        <f t="shared" si="2"/>
        <v>63407.228000000003</v>
      </c>
      <c r="AH11" s="14">
        <f t="shared" si="2"/>
        <v>23075.087</v>
      </c>
      <c r="AI11" s="14">
        <f t="shared" si="2"/>
        <v>22872.046999999999</v>
      </c>
      <c r="AJ11" s="14">
        <f t="shared" si="2"/>
        <v>22872.053</v>
      </c>
      <c r="AK11" s="14">
        <f t="shared" si="2"/>
        <v>25934.120000000003</v>
      </c>
      <c r="AL11" s="14">
        <f t="shared" si="2"/>
        <v>46183.439999999995</v>
      </c>
      <c r="AM11" s="14">
        <f>AM12</f>
        <v>63399.728000000003</v>
      </c>
      <c r="AN11" s="14">
        <f t="shared" ref="AN11:AP57" si="3">AH11</f>
        <v>23075.087</v>
      </c>
      <c r="AO11" s="14">
        <f t="shared" si="3"/>
        <v>22872.046999999999</v>
      </c>
      <c r="AP11" s="14">
        <f t="shared" si="3"/>
        <v>22872.053</v>
      </c>
      <c r="AQ11" s="14">
        <f>AF11</f>
        <v>46183.439999999995</v>
      </c>
      <c r="AR11" s="14">
        <f t="shared" ref="AR11:AS11" si="4">AG11</f>
        <v>63407.228000000003</v>
      </c>
      <c r="AS11" s="14">
        <f t="shared" si="4"/>
        <v>23075.087</v>
      </c>
      <c r="AT11" s="14">
        <f>AL11</f>
        <v>46183.439999999995</v>
      </c>
      <c r="AU11" s="14">
        <f t="shared" si="2"/>
        <v>63399.728000000003</v>
      </c>
      <c r="AV11" s="14">
        <f t="shared" ref="AV11" si="5">AS11</f>
        <v>23075.087</v>
      </c>
      <c r="AW11" s="15" t="s">
        <v>86</v>
      </c>
    </row>
    <row r="12" spans="1:590"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63407.228000000003</v>
      </c>
      <c r="AH12" s="14">
        <f t="shared" si="7"/>
        <v>23075.087</v>
      </c>
      <c r="AI12" s="14">
        <f t="shared" si="7"/>
        <v>22872.046999999999</v>
      </c>
      <c r="AJ12" s="14">
        <f t="shared" si="7"/>
        <v>22872.053</v>
      </c>
      <c r="AK12" s="14">
        <f>AE12</f>
        <v>25934.120000000003</v>
      </c>
      <c r="AL12" s="14">
        <f>AF12</f>
        <v>46183.439999999995</v>
      </c>
      <c r="AM12" s="14">
        <f>AM13+AM14+AM15+AM16+AM17+AM18+AM19+AM20+AM22+AM23+AM24+AM26+AM21+AM25+AM27</f>
        <v>63399.728000000003</v>
      </c>
      <c r="AN12" s="14">
        <f>AH12</f>
        <v>23075.087</v>
      </c>
      <c r="AO12" s="14">
        <f t="shared" si="3"/>
        <v>22872.046999999999</v>
      </c>
      <c r="AP12" s="14">
        <f t="shared" si="3"/>
        <v>22872.053</v>
      </c>
      <c r="AQ12" s="14">
        <f t="shared" ref="AQ12:AS27" si="8">AF12</f>
        <v>46183.439999999995</v>
      </c>
      <c r="AR12" s="14">
        <f t="shared" si="8"/>
        <v>63407.228000000003</v>
      </c>
      <c r="AS12" s="14">
        <f t="shared" si="8"/>
        <v>23075.087</v>
      </c>
      <c r="AT12" s="14">
        <f t="shared" ref="AT12:AV27" si="9">AL12</f>
        <v>46183.439999999995</v>
      </c>
      <c r="AU12" s="14">
        <f t="shared" si="9"/>
        <v>63399.728000000003</v>
      </c>
      <c r="AV12" s="14">
        <f t="shared" si="9"/>
        <v>23075.087</v>
      </c>
      <c r="AW12" s="15" t="s">
        <v>86</v>
      </c>
    </row>
    <row r="13" spans="1:590" ht="75.75" customHeight="1" x14ac:dyDescent="0.35">
      <c r="A13" s="84" t="s">
        <v>89</v>
      </c>
      <c r="B13" s="78">
        <v>5005</v>
      </c>
      <c r="C13" s="94" t="s">
        <v>90</v>
      </c>
      <c r="D13" s="78" t="s">
        <v>91</v>
      </c>
      <c r="E13" s="78"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121.37+26+2.1+100</f>
        <v>249.47</v>
      </c>
      <c r="AF13" s="14">
        <f>140.19+39.59+2.1+285.33+4.02</f>
        <v>471.22999999999996</v>
      </c>
      <c r="AG13" s="14">
        <f>170.6+7+33+0+570.794+141.498+0</f>
        <v>922.89200000000005</v>
      </c>
      <c r="AH13" s="14">
        <f>170.606+33+0+125+0+0</f>
        <v>328.60599999999999</v>
      </c>
      <c r="AI13" s="14">
        <f>170.6+33+0+120+0+0</f>
        <v>323.60000000000002</v>
      </c>
      <c r="AJ13" s="14">
        <f>170.606+33+0+120+0+0</f>
        <v>323.60599999999999</v>
      </c>
      <c r="AK13" s="14">
        <f>AE13</f>
        <v>249.47</v>
      </c>
      <c r="AL13" s="14">
        <f>AF13</f>
        <v>471.22999999999996</v>
      </c>
      <c r="AM13" s="14">
        <f>AG13</f>
        <v>922.89200000000005</v>
      </c>
      <c r="AN13" s="14">
        <f>AH13</f>
        <v>328.60599999999999</v>
      </c>
      <c r="AO13" s="14">
        <f t="shared" si="3"/>
        <v>323.60000000000002</v>
      </c>
      <c r="AP13" s="14">
        <f t="shared" si="3"/>
        <v>323.60599999999999</v>
      </c>
      <c r="AQ13" s="14">
        <f t="shared" si="8"/>
        <v>471.22999999999996</v>
      </c>
      <c r="AR13" s="14">
        <f t="shared" si="8"/>
        <v>922.89200000000005</v>
      </c>
      <c r="AS13" s="14">
        <f t="shared" si="8"/>
        <v>328.60599999999999</v>
      </c>
      <c r="AT13" s="14">
        <f t="shared" si="9"/>
        <v>471.22999999999996</v>
      </c>
      <c r="AU13" s="14">
        <f t="shared" si="9"/>
        <v>922.89200000000005</v>
      </c>
      <c r="AV13" s="14">
        <f t="shared" si="9"/>
        <v>328.60599999999999</v>
      </c>
      <c r="AW13" s="15" t="s">
        <v>94</v>
      </c>
    </row>
    <row r="14" spans="1:590" ht="27" customHeight="1" x14ac:dyDescent="0.35">
      <c r="A14" s="100"/>
      <c r="B14" s="101"/>
      <c r="C14" s="102"/>
      <c r="D14" s="101"/>
      <c r="E14" s="101"/>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193.199</f>
        <v>193.19900000000001</v>
      </c>
      <c r="AH14" s="14">
        <v>0</v>
      </c>
      <c r="AI14" s="14">
        <v>0</v>
      </c>
      <c r="AJ14" s="14">
        <v>0</v>
      </c>
      <c r="AK14" s="14">
        <f t="shared" ref="AK14:AN57" si="10">AE14</f>
        <v>0</v>
      </c>
      <c r="AL14" s="14">
        <f t="shared" si="10"/>
        <v>72.754000000000005</v>
      </c>
      <c r="AM14" s="14">
        <f t="shared" si="10"/>
        <v>193.19900000000001</v>
      </c>
      <c r="AN14" s="14">
        <f t="shared" si="10"/>
        <v>0</v>
      </c>
      <c r="AO14" s="14">
        <f t="shared" si="3"/>
        <v>0</v>
      </c>
      <c r="AP14" s="14">
        <f t="shared" si="3"/>
        <v>0</v>
      </c>
      <c r="AQ14" s="14">
        <f t="shared" si="8"/>
        <v>72.754000000000005</v>
      </c>
      <c r="AR14" s="14">
        <f t="shared" si="8"/>
        <v>193.19900000000001</v>
      </c>
      <c r="AS14" s="14">
        <f t="shared" si="8"/>
        <v>0</v>
      </c>
      <c r="AT14" s="14">
        <f t="shared" si="9"/>
        <v>72.754000000000005</v>
      </c>
      <c r="AU14" s="14">
        <f t="shared" si="9"/>
        <v>193.19900000000001</v>
      </c>
      <c r="AV14" s="14">
        <f t="shared" si="9"/>
        <v>0</v>
      </c>
      <c r="AW14" s="15"/>
    </row>
    <row r="15" spans="1:590" ht="75" customHeight="1" x14ac:dyDescent="0.35">
      <c r="A15" s="84" t="s">
        <v>96</v>
      </c>
      <c r="B15" s="78">
        <v>5006</v>
      </c>
      <c r="C15" s="94" t="s">
        <v>97</v>
      </c>
      <c r="D15" s="78" t="s">
        <v>98</v>
      </c>
      <c r="E15" s="78" t="s">
        <v>99</v>
      </c>
      <c r="F15" s="12"/>
      <c r="G15" s="12"/>
      <c r="H15" s="12"/>
      <c r="I15" s="12"/>
      <c r="J15" s="12"/>
      <c r="K15" s="12"/>
      <c r="L15" s="12"/>
      <c r="M15" s="12"/>
      <c r="N15" s="12"/>
      <c r="O15" s="12"/>
      <c r="P15" s="12"/>
      <c r="Q15" s="12"/>
      <c r="R15" s="12"/>
      <c r="S15" s="12"/>
      <c r="T15" s="12"/>
      <c r="U15" s="12"/>
      <c r="V15" s="12"/>
      <c r="W15" s="13"/>
      <c r="X15" s="12"/>
      <c r="Y15" s="12"/>
      <c r="Z15" s="12"/>
      <c r="AA15" s="12"/>
      <c r="AB15" s="12"/>
      <c r="AC15" s="78">
        <v>17</v>
      </c>
      <c r="AD15" s="16" t="s">
        <v>100</v>
      </c>
      <c r="AE15" s="14">
        <v>0</v>
      </c>
      <c r="AF15" s="14">
        <f>3539.7+443.375+0+2521.261+3416.34+3159.801+216.4</f>
        <v>13296.876999999999</v>
      </c>
      <c r="AG15" s="14">
        <f>3480.784+48.1+50.6+612+317+157.595</f>
        <v>4666.0790000000006</v>
      </c>
      <c r="AH15" s="14">
        <v>4600</v>
      </c>
      <c r="AI15" s="14">
        <v>4600</v>
      </c>
      <c r="AJ15" s="14">
        <v>4600</v>
      </c>
      <c r="AK15" s="14">
        <f t="shared" si="10"/>
        <v>0</v>
      </c>
      <c r="AL15" s="14">
        <f t="shared" si="10"/>
        <v>13296.876999999999</v>
      </c>
      <c r="AM15" s="14">
        <f t="shared" si="10"/>
        <v>4666.0790000000006</v>
      </c>
      <c r="AN15" s="14">
        <f t="shared" si="10"/>
        <v>4600</v>
      </c>
      <c r="AO15" s="14">
        <f t="shared" si="3"/>
        <v>4600</v>
      </c>
      <c r="AP15" s="14">
        <f t="shared" si="3"/>
        <v>4600</v>
      </c>
      <c r="AQ15" s="14">
        <f t="shared" si="8"/>
        <v>13296.876999999999</v>
      </c>
      <c r="AR15" s="14">
        <f t="shared" si="8"/>
        <v>4666.0790000000006</v>
      </c>
      <c r="AS15" s="14">
        <f t="shared" si="8"/>
        <v>4600</v>
      </c>
      <c r="AT15" s="14">
        <f t="shared" si="9"/>
        <v>13296.876999999999</v>
      </c>
      <c r="AU15" s="14">
        <f t="shared" si="9"/>
        <v>4666.0790000000006</v>
      </c>
      <c r="AV15" s="14">
        <f t="shared" si="9"/>
        <v>4600</v>
      </c>
      <c r="AW15" s="15" t="s">
        <v>94</v>
      </c>
      <c r="AX15" s="1" t="s">
        <v>101</v>
      </c>
    </row>
    <row r="16" spans="1:590" ht="94.5" customHeight="1" x14ac:dyDescent="0.35">
      <c r="A16" s="96"/>
      <c r="B16" s="93"/>
      <c r="C16" s="95"/>
      <c r="D16" s="93"/>
      <c r="E16" s="93"/>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3"/>
      <c r="AD16" s="12" t="s">
        <v>102</v>
      </c>
      <c r="AE16" s="17">
        <v>450</v>
      </c>
      <c r="AF16" s="17">
        <f>525.108+0</f>
        <v>525.10799999999995</v>
      </c>
      <c r="AG16" s="17">
        <v>7.5</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7.5</v>
      </c>
      <c r="AS16" s="14">
        <f t="shared" si="8"/>
        <v>0</v>
      </c>
      <c r="AT16" s="14">
        <f t="shared" si="9"/>
        <v>525.10799999999995</v>
      </c>
      <c r="AU16" s="14">
        <f t="shared" si="9"/>
        <v>0</v>
      </c>
      <c r="AV16" s="14">
        <f t="shared" si="9"/>
        <v>0</v>
      </c>
      <c r="AW16" s="15" t="s">
        <v>94</v>
      </c>
      <c r="AX16" s="99" t="s">
        <v>103</v>
      </c>
      <c r="AY16" s="90"/>
      <c r="AZ16" s="90"/>
    </row>
    <row r="17" spans="1:51" ht="252.75" customHeight="1" x14ac:dyDescent="0.35">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33586.55-122</f>
        <v>33464.550000000003</v>
      </c>
      <c r="AH17" s="22">
        <f>12279.126-76</f>
        <v>12203.126</v>
      </c>
      <c r="AI17" s="22">
        <f>11974.917-76</f>
        <v>11898.916999999999</v>
      </c>
      <c r="AJ17" s="22">
        <f>11974.917-76</f>
        <v>11898.916999999999</v>
      </c>
      <c r="AK17" s="14">
        <f t="shared" si="10"/>
        <v>17868.98</v>
      </c>
      <c r="AL17" s="14">
        <f t="shared" si="10"/>
        <v>15497.67</v>
      </c>
      <c r="AM17" s="14">
        <f t="shared" si="10"/>
        <v>33464.550000000003</v>
      </c>
      <c r="AN17" s="14">
        <f t="shared" si="10"/>
        <v>12203.126</v>
      </c>
      <c r="AO17" s="14">
        <f t="shared" si="3"/>
        <v>11898.916999999999</v>
      </c>
      <c r="AP17" s="14">
        <f t="shared" si="3"/>
        <v>11898.916999999999</v>
      </c>
      <c r="AQ17" s="14">
        <f t="shared" si="8"/>
        <v>15497.67</v>
      </c>
      <c r="AR17" s="14">
        <f t="shared" si="8"/>
        <v>33464.550000000003</v>
      </c>
      <c r="AS17" s="14">
        <f t="shared" si="8"/>
        <v>12203.126</v>
      </c>
      <c r="AT17" s="14">
        <f t="shared" si="9"/>
        <v>15497.67</v>
      </c>
      <c r="AU17" s="14">
        <f t="shared" si="9"/>
        <v>33464.550000000003</v>
      </c>
      <c r="AV17" s="14">
        <f t="shared" si="9"/>
        <v>12203.126</v>
      </c>
      <c r="AW17" s="23" t="s">
        <v>94</v>
      </c>
    </row>
    <row r="18" spans="1:51" ht="210" x14ac:dyDescent="0.35">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72.5" x14ac:dyDescent="0.35">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1.5" x14ac:dyDescent="0.35">
      <c r="A20" s="84" t="s">
        <v>122</v>
      </c>
      <c r="B20" s="78">
        <v>5021</v>
      </c>
      <c r="C20" s="94" t="s">
        <v>123</v>
      </c>
      <c r="D20" s="78" t="s">
        <v>124</v>
      </c>
      <c r="E20" s="78" t="s">
        <v>125</v>
      </c>
      <c r="F20" s="78" t="s">
        <v>0</v>
      </c>
      <c r="G20" s="78" t="s">
        <v>0</v>
      </c>
      <c r="H20" s="78" t="s">
        <v>0</v>
      </c>
      <c r="I20" s="78" t="s">
        <v>0</v>
      </c>
      <c r="J20" s="78" t="s">
        <v>0</v>
      </c>
      <c r="K20" s="78" t="s">
        <v>0</v>
      </c>
      <c r="L20" s="78" t="s">
        <v>0</v>
      </c>
      <c r="M20" s="78" t="s">
        <v>0</v>
      </c>
      <c r="N20" s="78" t="s">
        <v>0</v>
      </c>
      <c r="O20" s="78" t="s">
        <v>0</v>
      </c>
      <c r="P20" s="78" t="s">
        <v>0</v>
      </c>
      <c r="Q20" s="78" t="s">
        <v>0</v>
      </c>
      <c r="R20" s="78" t="s">
        <v>0</v>
      </c>
      <c r="S20" s="78" t="s">
        <v>0</v>
      </c>
      <c r="T20" s="78" t="s">
        <v>0</v>
      </c>
      <c r="U20" s="78" t="s">
        <v>0</v>
      </c>
      <c r="V20" s="78" t="s">
        <v>0</v>
      </c>
      <c r="W20" s="82" t="s">
        <v>0</v>
      </c>
      <c r="X20" s="78" t="s">
        <v>0</v>
      </c>
      <c r="Y20" s="78" t="s">
        <v>0</v>
      </c>
      <c r="Z20" s="78" t="s">
        <v>0</v>
      </c>
      <c r="AA20" s="78" t="s">
        <v>0</v>
      </c>
      <c r="AB20" s="78" t="s">
        <v>0</v>
      </c>
      <c r="AC20" s="78"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5">
      <c r="A21" s="85"/>
      <c r="B21" s="79"/>
      <c r="C21" s="87"/>
      <c r="D21" s="79"/>
      <c r="E21" s="79"/>
      <c r="F21" s="79"/>
      <c r="G21" s="79"/>
      <c r="H21" s="79"/>
      <c r="I21" s="79"/>
      <c r="J21" s="79"/>
      <c r="K21" s="79"/>
      <c r="L21" s="79"/>
      <c r="M21" s="79"/>
      <c r="N21" s="79"/>
      <c r="O21" s="79"/>
      <c r="P21" s="79"/>
      <c r="Q21" s="79"/>
      <c r="R21" s="79"/>
      <c r="S21" s="79"/>
      <c r="T21" s="79"/>
      <c r="U21" s="79"/>
      <c r="V21" s="79"/>
      <c r="W21" s="83"/>
      <c r="X21" s="79"/>
      <c r="Y21" s="79"/>
      <c r="Z21" s="79"/>
      <c r="AA21" s="79"/>
      <c r="AB21" s="79"/>
      <c r="AC21" s="79"/>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5">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5">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2623.2+1075.179+300+196+918.389+322.976+81.8+2874.272+9895.9+1113+9.9+1.11+92.985+1194.36+1194.36+211.977</f>
        <v>22105.408000000003</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22105.408000000003</v>
      </c>
      <c r="AN23" s="14">
        <f t="shared" si="10"/>
        <v>4327.3550000000005</v>
      </c>
      <c r="AO23" s="14">
        <f t="shared" si="3"/>
        <v>4413.5300000000007</v>
      </c>
      <c r="AP23" s="14">
        <f t="shared" si="3"/>
        <v>4413.5300000000007</v>
      </c>
      <c r="AQ23" s="14">
        <f t="shared" si="8"/>
        <v>15027.995999999999</v>
      </c>
      <c r="AR23" s="14">
        <f t="shared" si="8"/>
        <v>22105.408000000003</v>
      </c>
      <c r="AS23" s="14">
        <f t="shared" si="8"/>
        <v>4327.3550000000005</v>
      </c>
      <c r="AT23" s="14">
        <f t="shared" si="9"/>
        <v>15027.995999999999</v>
      </c>
      <c r="AU23" s="14">
        <f t="shared" si="9"/>
        <v>22105.408000000003</v>
      </c>
      <c r="AV23" s="14">
        <f t="shared" si="9"/>
        <v>4327.3550000000005</v>
      </c>
      <c r="AW23" s="23" t="s">
        <v>94</v>
      </c>
    </row>
    <row r="24" spans="1:51" ht="31.5" x14ac:dyDescent="0.35">
      <c r="A24" s="98" t="s">
        <v>138</v>
      </c>
      <c r="B24" s="93">
        <v>5033</v>
      </c>
      <c r="C24" s="97" t="s">
        <v>134</v>
      </c>
      <c r="D24" s="93" t="s">
        <v>135</v>
      </c>
      <c r="E24" s="93" t="s">
        <v>136</v>
      </c>
      <c r="F24" s="93" t="s">
        <v>0</v>
      </c>
      <c r="G24" s="93" t="s">
        <v>0</v>
      </c>
      <c r="H24" s="93" t="s">
        <v>0</v>
      </c>
      <c r="I24" s="93" t="s">
        <v>0</v>
      </c>
      <c r="J24" s="93" t="s">
        <v>0</v>
      </c>
      <c r="K24" s="93" t="s">
        <v>0</v>
      </c>
      <c r="L24" s="93" t="s">
        <v>0</v>
      </c>
      <c r="M24" s="93" t="s">
        <v>0</v>
      </c>
      <c r="N24" s="93" t="s">
        <v>0</v>
      </c>
      <c r="O24" s="93" t="s">
        <v>0</v>
      </c>
      <c r="P24" s="93" t="s">
        <v>0</v>
      </c>
      <c r="Q24" s="93" t="s">
        <v>0</v>
      </c>
      <c r="R24" s="93" t="s">
        <v>0</v>
      </c>
      <c r="S24" s="93" t="s">
        <v>0</v>
      </c>
      <c r="T24" s="93" t="s">
        <v>0</v>
      </c>
      <c r="U24" s="93" t="s">
        <v>0</v>
      </c>
      <c r="V24" s="93" t="s">
        <v>0</v>
      </c>
      <c r="W24" s="97" t="s">
        <v>0</v>
      </c>
      <c r="X24" s="93" t="s">
        <v>0</v>
      </c>
      <c r="Y24" s="93" t="s">
        <v>0</v>
      </c>
      <c r="Z24" s="93" t="s">
        <v>0</v>
      </c>
      <c r="AA24" s="93" t="s">
        <v>0</v>
      </c>
      <c r="AB24" s="93" t="s">
        <v>0</v>
      </c>
      <c r="AC24" s="93"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5">
      <c r="A25" s="81"/>
      <c r="B25" s="79"/>
      <c r="C25" s="83"/>
      <c r="D25" s="79"/>
      <c r="E25" s="79"/>
      <c r="F25" s="79"/>
      <c r="G25" s="79"/>
      <c r="H25" s="79"/>
      <c r="I25" s="79"/>
      <c r="J25" s="79"/>
      <c r="K25" s="79"/>
      <c r="L25" s="79"/>
      <c r="M25" s="79"/>
      <c r="N25" s="79"/>
      <c r="O25" s="79"/>
      <c r="P25" s="79"/>
      <c r="Q25" s="79"/>
      <c r="R25" s="79"/>
      <c r="S25" s="79"/>
      <c r="T25" s="79"/>
      <c r="U25" s="79"/>
      <c r="V25" s="79"/>
      <c r="W25" s="83"/>
      <c r="X25" s="79"/>
      <c r="Y25" s="79"/>
      <c r="Z25" s="79"/>
      <c r="AA25" s="79"/>
      <c r="AB25" s="79"/>
      <c r="AC25" s="79"/>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5">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3.5" x14ac:dyDescent="0.35">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v>
      </c>
      <c r="AH27" s="40">
        <v>0</v>
      </c>
      <c r="AI27" s="40">
        <v>0</v>
      </c>
      <c r="AJ27" s="40">
        <v>0</v>
      </c>
      <c r="AK27" s="14">
        <f t="shared" si="10"/>
        <v>0</v>
      </c>
      <c r="AL27" s="14">
        <f t="shared" si="10"/>
        <v>0</v>
      </c>
      <c r="AM27" s="14">
        <f t="shared" si="10"/>
        <v>405.6</v>
      </c>
      <c r="AN27" s="14">
        <f t="shared" si="10"/>
        <v>0</v>
      </c>
      <c r="AO27" s="14">
        <f t="shared" si="3"/>
        <v>0</v>
      </c>
      <c r="AP27" s="14">
        <f t="shared" si="3"/>
        <v>0</v>
      </c>
      <c r="AQ27" s="14">
        <f t="shared" si="8"/>
        <v>0</v>
      </c>
      <c r="AR27" s="14">
        <f t="shared" si="8"/>
        <v>405.6</v>
      </c>
      <c r="AS27" s="14">
        <f t="shared" si="8"/>
        <v>0</v>
      </c>
      <c r="AT27" s="14">
        <f t="shared" si="9"/>
        <v>0</v>
      </c>
      <c r="AU27" s="14">
        <f t="shared" si="9"/>
        <v>405.6</v>
      </c>
      <c r="AV27" s="14">
        <f t="shared" si="9"/>
        <v>0</v>
      </c>
      <c r="AW27" s="41"/>
    </row>
    <row r="28" spans="1:51" ht="172.5" x14ac:dyDescent="0.35">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12633.733</v>
      </c>
      <c r="AF28" s="28">
        <f t="shared" si="11"/>
        <v>15059.228000000001</v>
      </c>
      <c r="AG28" s="28">
        <f t="shared" si="11"/>
        <v>16871.963</v>
      </c>
      <c r="AH28" s="28">
        <f t="shared" si="11"/>
        <v>17484.084000000003</v>
      </c>
      <c r="AI28" s="28">
        <f t="shared" si="11"/>
        <v>17282.027000000002</v>
      </c>
      <c r="AJ28" s="28">
        <f t="shared" si="11"/>
        <v>17282.027000000002</v>
      </c>
      <c r="AK28" s="14">
        <f t="shared" si="10"/>
        <v>12633.733</v>
      </c>
      <c r="AL28" s="14">
        <f t="shared" si="10"/>
        <v>15059.228000000001</v>
      </c>
      <c r="AM28" s="14">
        <f t="shared" si="10"/>
        <v>16871.963</v>
      </c>
      <c r="AN28" s="14">
        <f t="shared" si="10"/>
        <v>17484.084000000003</v>
      </c>
      <c r="AO28" s="14">
        <f t="shared" si="3"/>
        <v>17282.027000000002</v>
      </c>
      <c r="AP28" s="14">
        <f t="shared" si="3"/>
        <v>17282.027000000002</v>
      </c>
      <c r="AQ28" s="14">
        <f t="shared" ref="AQ28:AS57" si="12">AF28</f>
        <v>15059.228000000001</v>
      </c>
      <c r="AR28" s="14">
        <f t="shared" si="12"/>
        <v>16871.963</v>
      </c>
      <c r="AS28" s="14">
        <f t="shared" si="12"/>
        <v>17484.084000000003</v>
      </c>
      <c r="AT28" s="14">
        <f t="shared" ref="AT28:AV57" si="13">AL28</f>
        <v>15059.228000000001</v>
      </c>
      <c r="AU28" s="14">
        <f t="shared" si="13"/>
        <v>16871.963</v>
      </c>
      <c r="AV28" s="14">
        <f t="shared" si="13"/>
        <v>17484.084000000003</v>
      </c>
      <c r="AW28" s="29" t="s">
        <v>86</v>
      </c>
    </row>
    <row r="29" spans="1:51" ht="31.5" x14ac:dyDescent="0.35">
      <c r="A29" s="84" t="s">
        <v>147</v>
      </c>
      <c r="B29" s="12">
        <v>5201</v>
      </c>
      <c r="C29" s="94" t="s">
        <v>90</v>
      </c>
      <c r="D29" s="78" t="s">
        <v>148</v>
      </c>
      <c r="E29" s="78"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8"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4.5" x14ac:dyDescent="0.35">
      <c r="A30" s="96"/>
      <c r="B30" s="25" t="s">
        <v>0</v>
      </c>
      <c r="C30" s="95"/>
      <c r="D30" s="93"/>
      <c r="E30" s="93"/>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3"/>
      <c r="AD30" s="12" t="s">
        <v>151</v>
      </c>
      <c r="AE30" s="14">
        <f>666.8+944.01+350.16+3.295+1.87</f>
        <v>1966.135</v>
      </c>
      <c r="AF30" s="14">
        <f>706.314+873.944+534.25+25+11.4+2.338</f>
        <v>2153.2460000000001</v>
      </c>
      <c r="AG30" s="14">
        <f>808.47+1090.2+750.9+0+1.87</f>
        <v>2651.44</v>
      </c>
      <c r="AH30" s="14">
        <f>686.3+1008+747.3+6.9+1.9</f>
        <v>2450.4</v>
      </c>
      <c r="AI30" s="14">
        <f>690.54+755.111+775.474+6.938+1.87</f>
        <v>2229.933</v>
      </c>
      <c r="AJ30" s="14">
        <f>690.54+755.111+775.474+6.938+1.87</f>
        <v>2229.933</v>
      </c>
      <c r="AK30" s="14">
        <f t="shared" si="10"/>
        <v>1966.135</v>
      </c>
      <c r="AL30" s="14">
        <f t="shared" si="10"/>
        <v>2153.2460000000001</v>
      </c>
      <c r="AM30" s="14">
        <f t="shared" si="10"/>
        <v>2651.44</v>
      </c>
      <c r="AN30" s="14">
        <f t="shared" si="10"/>
        <v>2450.4</v>
      </c>
      <c r="AO30" s="14">
        <f t="shared" si="3"/>
        <v>2229.933</v>
      </c>
      <c r="AP30" s="14">
        <f t="shared" si="3"/>
        <v>2229.933</v>
      </c>
      <c r="AQ30" s="14">
        <f t="shared" si="12"/>
        <v>2153.2460000000001</v>
      </c>
      <c r="AR30" s="14">
        <f t="shared" si="12"/>
        <v>2651.44</v>
      </c>
      <c r="AS30" s="14">
        <f t="shared" si="12"/>
        <v>2450.4</v>
      </c>
      <c r="AT30" s="14">
        <f t="shared" si="13"/>
        <v>2153.2460000000001</v>
      </c>
      <c r="AU30" s="14">
        <f t="shared" si="13"/>
        <v>2651.44</v>
      </c>
      <c r="AV30" s="14">
        <f t="shared" si="13"/>
        <v>2450.4</v>
      </c>
      <c r="AW30" s="15" t="s">
        <v>94</v>
      </c>
      <c r="AX30" s="1" t="s">
        <v>152</v>
      </c>
    </row>
    <row r="31" spans="1:51" ht="31.5" x14ac:dyDescent="0.35">
      <c r="A31" s="85"/>
      <c r="B31" s="44" t="s">
        <v>0</v>
      </c>
      <c r="C31" s="87"/>
      <c r="D31" s="79"/>
      <c r="E31" s="79"/>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9"/>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9" t="s">
        <v>153</v>
      </c>
      <c r="AY31" s="90"/>
    </row>
    <row r="32" spans="1:51" ht="31.5" x14ac:dyDescent="0.35">
      <c r="A32" s="91" t="s">
        <v>154</v>
      </c>
      <c r="B32" s="88">
        <v>5202</v>
      </c>
      <c r="C32" s="94" t="s">
        <v>90</v>
      </c>
      <c r="D32" s="88" t="s">
        <v>148</v>
      </c>
      <c r="E32" s="88" t="s">
        <v>92</v>
      </c>
      <c r="F32" s="25"/>
      <c r="G32" s="25"/>
      <c r="H32" s="25"/>
      <c r="I32" s="25"/>
      <c r="J32" s="25"/>
      <c r="K32" s="25"/>
      <c r="L32" s="25"/>
      <c r="M32" s="25"/>
      <c r="N32" s="25"/>
      <c r="O32" s="25"/>
      <c r="P32" s="25"/>
      <c r="Q32" s="25"/>
      <c r="R32" s="25"/>
      <c r="S32" s="25"/>
      <c r="T32" s="25"/>
      <c r="U32" s="25"/>
      <c r="V32" s="25"/>
      <c r="W32" s="27"/>
      <c r="X32" s="25"/>
      <c r="Y32" s="25"/>
      <c r="Z32" s="25"/>
      <c r="AA32" s="25"/>
      <c r="AB32" s="25"/>
      <c r="AC32" s="93">
        <v>1</v>
      </c>
      <c r="AD32" s="47" t="s">
        <v>155</v>
      </c>
      <c r="AE32" s="14">
        <f>907.5+274.049</f>
        <v>1181.549</v>
      </c>
      <c r="AF32" s="14">
        <f>1318.715+398.252</f>
        <v>1716.9669999999999</v>
      </c>
      <c r="AG32" s="14">
        <f>1262.763+381.354+3.8</f>
        <v>1647.9169999999999</v>
      </c>
      <c r="AH32" s="14">
        <f>1262.763+381.354</f>
        <v>1644.117</v>
      </c>
      <c r="AI32" s="14">
        <f>1262.763+381.364</f>
        <v>1644.127</v>
      </c>
      <c r="AJ32" s="14">
        <f>1262.763+381.364</f>
        <v>1644.127</v>
      </c>
      <c r="AK32" s="14">
        <f t="shared" si="10"/>
        <v>1181.549</v>
      </c>
      <c r="AL32" s="14">
        <f t="shared" si="10"/>
        <v>1716.9669999999999</v>
      </c>
      <c r="AM32" s="14">
        <f t="shared" si="10"/>
        <v>1647.9169999999999</v>
      </c>
      <c r="AN32" s="14">
        <f t="shared" si="10"/>
        <v>1644.117</v>
      </c>
      <c r="AO32" s="14">
        <f t="shared" si="3"/>
        <v>1644.127</v>
      </c>
      <c r="AP32" s="14">
        <f t="shared" si="3"/>
        <v>1644.127</v>
      </c>
      <c r="AQ32" s="14">
        <f t="shared" si="12"/>
        <v>1716.9669999999999</v>
      </c>
      <c r="AR32" s="14">
        <f t="shared" si="12"/>
        <v>1647.9169999999999</v>
      </c>
      <c r="AS32" s="14">
        <f t="shared" si="12"/>
        <v>1644.117</v>
      </c>
      <c r="AT32" s="14">
        <f t="shared" si="13"/>
        <v>1716.9669999999999</v>
      </c>
      <c r="AU32" s="14">
        <f t="shared" si="13"/>
        <v>1647.9169999999999</v>
      </c>
      <c r="AV32" s="14">
        <f t="shared" si="13"/>
        <v>1644.117</v>
      </c>
      <c r="AW32" s="15" t="s">
        <v>94</v>
      </c>
    </row>
    <row r="33" spans="1:50" ht="31.5" x14ac:dyDescent="0.35">
      <c r="A33" s="91"/>
      <c r="B33" s="93"/>
      <c r="C33" s="95"/>
      <c r="D33" s="93"/>
      <c r="E33" s="93"/>
      <c r="F33" s="25"/>
      <c r="G33" s="25"/>
      <c r="H33" s="25"/>
      <c r="I33" s="25"/>
      <c r="J33" s="25"/>
      <c r="K33" s="25"/>
      <c r="L33" s="25"/>
      <c r="M33" s="25"/>
      <c r="N33" s="25"/>
      <c r="O33" s="25"/>
      <c r="P33" s="25"/>
      <c r="Q33" s="25"/>
      <c r="R33" s="25"/>
      <c r="S33" s="25"/>
      <c r="T33" s="25"/>
      <c r="U33" s="25"/>
      <c r="V33" s="25"/>
      <c r="W33" s="27"/>
      <c r="X33" s="25"/>
      <c r="Y33" s="25"/>
      <c r="Z33" s="25"/>
      <c r="AA33" s="25"/>
      <c r="AB33" s="25"/>
      <c r="AC33" s="93"/>
      <c r="AD33" s="16" t="s">
        <v>149</v>
      </c>
      <c r="AE33" s="14">
        <f>469.99+7.6+121.2+141.94+750.61+226.68</f>
        <v>1718.0200000000002</v>
      </c>
      <c r="AF33" s="14">
        <f>512.102+0+50.374+161.746+999.238+291.471</f>
        <v>2014.931</v>
      </c>
      <c r="AG33" s="14">
        <f>645.422+7.6+121.2+194.9+1045.5+315.7</f>
        <v>2330.3220000000001</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2330.3220000000001</v>
      </c>
      <c r="AN33" s="14">
        <f t="shared" si="10"/>
        <v>2330.4500000000003</v>
      </c>
      <c r="AO33" s="14">
        <f t="shared" si="3"/>
        <v>2330.4500000000003</v>
      </c>
      <c r="AP33" s="14">
        <f t="shared" si="3"/>
        <v>2330.4500000000003</v>
      </c>
      <c r="AQ33" s="14">
        <f t="shared" si="12"/>
        <v>2014.931</v>
      </c>
      <c r="AR33" s="14">
        <f t="shared" si="12"/>
        <v>2330.3220000000001</v>
      </c>
      <c r="AS33" s="14">
        <f t="shared" si="12"/>
        <v>2330.4500000000003</v>
      </c>
      <c r="AT33" s="14">
        <f t="shared" si="13"/>
        <v>2014.931</v>
      </c>
      <c r="AU33" s="14">
        <f t="shared" si="13"/>
        <v>2330.3220000000001</v>
      </c>
      <c r="AV33" s="14">
        <f t="shared" si="13"/>
        <v>2330.4500000000003</v>
      </c>
      <c r="AW33" s="15" t="s">
        <v>94</v>
      </c>
    </row>
    <row r="34" spans="1:50" ht="31.5" x14ac:dyDescent="0.35">
      <c r="A34" s="92"/>
      <c r="B34" s="79"/>
      <c r="C34" s="87"/>
      <c r="D34" s="44" t="s">
        <v>0</v>
      </c>
      <c r="E34" s="79"/>
      <c r="F34" s="44"/>
      <c r="G34" s="44"/>
      <c r="H34" s="44"/>
      <c r="I34" s="44"/>
      <c r="J34" s="44"/>
      <c r="K34" s="44"/>
      <c r="L34" s="44"/>
      <c r="M34" s="44"/>
      <c r="N34" s="44"/>
      <c r="O34" s="44"/>
      <c r="P34" s="44"/>
      <c r="Q34" s="44"/>
      <c r="R34" s="44"/>
      <c r="S34" s="44"/>
      <c r="T34" s="44"/>
      <c r="U34" s="44"/>
      <c r="V34" s="44"/>
      <c r="W34" s="45"/>
      <c r="X34" s="44"/>
      <c r="Y34" s="44"/>
      <c r="Z34" s="44"/>
      <c r="AA34" s="44"/>
      <c r="AB34" s="44"/>
      <c r="AC34" s="79"/>
      <c r="AD34" s="34" t="s">
        <v>151</v>
      </c>
      <c r="AE34" s="32">
        <f>5570.804+1682.38</f>
        <v>7253.1840000000002</v>
      </c>
      <c r="AF34" s="32">
        <f>6325.5+1914.6+345.6+104.4</f>
        <v>8690.1</v>
      </c>
      <c r="AG34" s="32">
        <f>7362.731+2223.593</f>
        <v>9586.3240000000005</v>
      </c>
      <c r="AH34" s="32">
        <f>8013.25+2420</f>
        <v>10433.25</v>
      </c>
      <c r="AI34" s="32">
        <f>8013.25+2420</f>
        <v>10433.25</v>
      </c>
      <c r="AJ34" s="32">
        <f>8013.25+2420</f>
        <v>10433.25</v>
      </c>
      <c r="AK34" s="14">
        <f t="shared" si="10"/>
        <v>7253.1840000000002</v>
      </c>
      <c r="AL34" s="14">
        <f t="shared" si="10"/>
        <v>8690.1</v>
      </c>
      <c r="AM34" s="14">
        <f t="shared" si="10"/>
        <v>9586.3240000000005</v>
      </c>
      <c r="AN34" s="14">
        <f t="shared" si="10"/>
        <v>10433.25</v>
      </c>
      <c r="AO34" s="14">
        <f t="shared" si="3"/>
        <v>10433.25</v>
      </c>
      <c r="AP34" s="14">
        <f t="shared" si="3"/>
        <v>10433.25</v>
      </c>
      <c r="AQ34" s="14">
        <f t="shared" si="12"/>
        <v>8690.1</v>
      </c>
      <c r="AR34" s="14">
        <f t="shared" si="12"/>
        <v>9586.3240000000005</v>
      </c>
      <c r="AS34" s="14">
        <f t="shared" si="12"/>
        <v>10433.25</v>
      </c>
      <c r="AT34" s="14">
        <f t="shared" si="13"/>
        <v>8690.1</v>
      </c>
      <c r="AU34" s="14">
        <f t="shared" si="13"/>
        <v>9586.3240000000005</v>
      </c>
      <c r="AV34" s="14">
        <f t="shared" si="13"/>
        <v>10433.25</v>
      </c>
      <c r="AW34" s="33" t="s">
        <v>94</v>
      </c>
    </row>
    <row r="35" spans="1:50" ht="137.25" customHeight="1" x14ac:dyDescent="0.35">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3.5" x14ac:dyDescent="0.35">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5">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5">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49.5" x14ac:dyDescent="0.35">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4.5" x14ac:dyDescent="0.35">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57.5" x14ac:dyDescent="0.35">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20.5" x14ac:dyDescent="0.35">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4.5" x14ac:dyDescent="0.35">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72.5" x14ac:dyDescent="0.35">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15" x14ac:dyDescent="0.35">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4045.42</v>
      </c>
      <c r="AF45" s="32">
        <f t="shared" si="18"/>
        <v>3961.2200000000003</v>
      </c>
      <c r="AG45" s="32">
        <f t="shared" si="18"/>
        <v>3949.55</v>
      </c>
      <c r="AH45" s="32">
        <f t="shared" si="18"/>
        <v>3957.84</v>
      </c>
      <c r="AI45" s="32">
        <f t="shared" si="18"/>
        <v>3947.1000000000004</v>
      </c>
      <c r="AJ45" s="32">
        <f t="shared" si="18"/>
        <v>3947.1000000000004</v>
      </c>
      <c r="AK45" s="14">
        <f t="shared" si="10"/>
        <v>4045.42</v>
      </c>
      <c r="AL45" s="14">
        <f t="shared" si="10"/>
        <v>3961.2200000000003</v>
      </c>
      <c r="AM45" s="14">
        <f t="shared" si="10"/>
        <v>3949.55</v>
      </c>
      <c r="AN45" s="14">
        <f t="shared" si="10"/>
        <v>3957.84</v>
      </c>
      <c r="AO45" s="14">
        <f t="shared" si="3"/>
        <v>3947.1000000000004</v>
      </c>
      <c r="AP45" s="14">
        <f t="shared" si="3"/>
        <v>3947.1000000000004</v>
      </c>
      <c r="AQ45" s="14">
        <f t="shared" si="12"/>
        <v>3961.2200000000003</v>
      </c>
      <c r="AR45" s="14">
        <f t="shared" si="12"/>
        <v>3949.55</v>
      </c>
      <c r="AS45" s="14">
        <f t="shared" si="12"/>
        <v>3957.84</v>
      </c>
      <c r="AT45" s="14">
        <f t="shared" si="13"/>
        <v>3961.2200000000003</v>
      </c>
      <c r="AU45" s="14">
        <f t="shared" si="13"/>
        <v>3949.55</v>
      </c>
      <c r="AV45" s="14">
        <f t="shared" si="13"/>
        <v>3957.84</v>
      </c>
      <c r="AW45" s="33" t="s">
        <v>86</v>
      </c>
    </row>
    <row r="46" spans="1:50" ht="23" x14ac:dyDescent="0.35">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4045.42</v>
      </c>
      <c r="AF46" s="28">
        <f t="shared" si="18"/>
        <v>3961.2200000000003</v>
      </c>
      <c r="AG46" s="28">
        <f t="shared" si="18"/>
        <v>3949.55</v>
      </c>
      <c r="AH46" s="28">
        <f t="shared" si="18"/>
        <v>3957.84</v>
      </c>
      <c r="AI46" s="28">
        <f t="shared" si="18"/>
        <v>3947.1000000000004</v>
      </c>
      <c r="AJ46" s="28">
        <f t="shared" si="18"/>
        <v>3947.1000000000004</v>
      </c>
      <c r="AK46" s="14">
        <f t="shared" si="10"/>
        <v>4045.42</v>
      </c>
      <c r="AL46" s="14">
        <f t="shared" si="10"/>
        <v>3961.2200000000003</v>
      </c>
      <c r="AM46" s="14">
        <f t="shared" si="10"/>
        <v>3949.55</v>
      </c>
      <c r="AN46" s="14">
        <f t="shared" si="10"/>
        <v>3957.84</v>
      </c>
      <c r="AO46" s="14">
        <f t="shared" si="3"/>
        <v>3947.1000000000004</v>
      </c>
      <c r="AP46" s="14">
        <f t="shared" si="3"/>
        <v>3947.1000000000004</v>
      </c>
      <c r="AQ46" s="14">
        <f t="shared" si="12"/>
        <v>3961.2200000000003</v>
      </c>
      <c r="AR46" s="14">
        <f t="shared" si="12"/>
        <v>3949.55</v>
      </c>
      <c r="AS46" s="14">
        <f t="shared" si="12"/>
        <v>3957.84</v>
      </c>
      <c r="AT46" s="14">
        <f t="shared" si="13"/>
        <v>3961.2200000000003</v>
      </c>
      <c r="AU46" s="14">
        <f t="shared" si="13"/>
        <v>3949.55</v>
      </c>
      <c r="AV46" s="14">
        <f t="shared" si="13"/>
        <v>3957.84</v>
      </c>
      <c r="AW46" s="29" t="s">
        <v>86</v>
      </c>
    </row>
    <row r="47" spans="1:50" ht="103.5" x14ac:dyDescent="0.35">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4045.42</v>
      </c>
      <c r="AF47" s="14">
        <f t="shared" si="19"/>
        <v>3961.2200000000003</v>
      </c>
      <c r="AG47" s="14">
        <f t="shared" si="19"/>
        <v>3949.55</v>
      </c>
      <c r="AH47" s="14">
        <f t="shared" si="19"/>
        <v>3957.84</v>
      </c>
      <c r="AI47" s="14">
        <f t="shared" si="19"/>
        <v>3947.1000000000004</v>
      </c>
      <c r="AJ47" s="14">
        <f t="shared" si="19"/>
        <v>3947.1000000000004</v>
      </c>
      <c r="AK47" s="14">
        <f t="shared" si="10"/>
        <v>4045.42</v>
      </c>
      <c r="AL47" s="14">
        <f t="shared" si="10"/>
        <v>3961.2200000000003</v>
      </c>
      <c r="AM47" s="14">
        <f t="shared" si="10"/>
        <v>3949.55</v>
      </c>
      <c r="AN47" s="14">
        <f t="shared" si="10"/>
        <v>3957.84</v>
      </c>
      <c r="AO47" s="14">
        <f t="shared" si="3"/>
        <v>3947.1000000000004</v>
      </c>
      <c r="AP47" s="14">
        <f t="shared" si="3"/>
        <v>3947.1000000000004</v>
      </c>
      <c r="AQ47" s="14">
        <f t="shared" si="12"/>
        <v>3961.2200000000003</v>
      </c>
      <c r="AR47" s="14">
        <f t="shared" si="12"/>
        <v>3949.55</v>
      </c>
      <c r="AS47" s="14">
        <f t="shared" si="12"/>
        <v>3957.84</v>
      </c>
      <c r="AT47" s="14">
        <f t="shared" si="13"/>
        <v>3961.2200000000003</v>
      </c>
      <c r="AU47" s="14">
        <f t="shared" si="13"/>
        <v>3949.55</v>
      </c>
      <c r="AV47" s="14">
        <f t="shared" si="13"/>
        <v>3957.84</v>
      </c>
      <c r="AW47" s="15" t="s">
        <v>86</v>
      </c>
    </row>
    <row r="48" spans="1:50" ht="136.5" x14ac:dyDescent="0.35">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3.5" x14ac:dyDescent="0.35">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f>328.42+155</f>
        <v>483.42</v>
      </c>
      <c r="AF49" s="32">
        <f>328.42+155</f>
        <v>483.42</v>
      </c>
      <c r="AG49" s="32">
        <f>403+172</f>
        <v>575</v>
      </c>
      <c r="AH49" s="32">
        <f>404.7+172.5</f>
        <v>577.20000000000005</v>
      </c>
      <c r="AI49" s="32">
        <f>406+172.7</f>
        <v>578.70000000000005</v>
      </c>
      <c r="AJ49" s="32">
        <f>406+172.7</f>
        <v>578.70000000000005</v>
      </c>
      <c r="AK49" s="14">
        <f t="shared" si="10"/>
        <v>483.42</v>
      </c>
      <c r="AL49" s="14">
        <f t="shared" si="10"/>
        <v>483.42</v>
      </c>
      <c r="AM49" s="14">
        <f t="shared" si="10"/>
        <v>575</v>
      </c>
      <c r="AN49" s="14">
        <f t="shared" si="10"/>
        <v>577.20000000000005</v>
      </c>
      <c r="AO49" s="14">
        <f t="shared" si="3"/>
        <v>578.70000000000005</v>
      </c>
      <c r="AP49" s="14">
        <f t="shared" si="3"/>
        <v>578.70000000000005</v>
      </c>
      <c r="AQ49" s="14">
        <f t="shared" si="12"/>
        <v>483.42</v>
      </c>
      <c r="AR49" s="14">
        <f t="shared" si="12"/>
        <v>575</v>
      </c>
      <c r="AS49" s="14">
        <f t="shared" si="12"/>
        <v>577.20000000000005</v>
      </c>
      <c r="AT49" s="14">
        <f t="shared" si="13"/>
        <v>483.42</v>
      </c>
      <c r="AU49" s="14">
        <f t="shared" si="13"/>
        <v>575</v>
      </c>
      <c r="AV49" s="14">
        <f t="shared" si="13"/>
        <v>577.20000000000005</v>
      </c>
      <c r="AW49" s="33" t="s">
        <v>94</v>
      </c>
      <c r="AX49" s="68" t="s">
        <v>191</v>
      </c>
    </row>
    <row r="50" spans="1:50" ht="31.5" x14ac:dyDescent="0.35">
      <c r="A50" s="84" t="s">
        <v>192</v>
      </c>
      <c r="B50" s="78">
        <v>6233</v>
      </c>
      <c r="C50" s="86" t="s">
        <v>193</v>
      </c>
      <c r="D50" s="88" t="s">
        <v>194</v>
      </c>
      <c r="E50" s="88" t="s">
        <v>195</v>
      </c>
      <c r="F50" s="78" t="s">
        <v>0</v>
      </c>
      <c r="G50" s="78" t="s">
        <v>0</v>
      </c>
      <c r="H50" s="78" t="s">
        <v>0</v>
      </c>
      <c r="I50" s="78" t="s">
        <v>0</v>
      </c>
      <c r="J50" s="78" t="s">
        <v>0</v>
      </c>
      <c r="K50" s="78" t="s">
        <v>0</v>
      </c>
      <c r="L50" s="78" t="s">
        <v>0</v>
      </c>
      <c r="M50" s="78" t="s">
        <v>0</v>
      </c>
      <c r="N50" s="78" t="s">
        <v>0</v>
      </c>
      <c r="O50" s="78" t="s">
        <v>0</v>
      </c>
      <c r="P50" s="78" t="s">
        <v>0</v>
      </c>
      <c r="Q50" s="78" t="s">
        <v>0</v>
      </c>
      <c r="R50" s="78" t="s">
        <v>0</v>
      </c>
      <c r="S50" s="78" t="s">
        <v>0</v>
      </c>
      <c r="T50" s="78" t="s">
        <v>0</v>
      </c>
      <c r="U50" s="78" t="s">
        <v>0</v>
      </c>
      <c r="V50" s="78" t="s">
        <v>0</v>
      </c>
      <c r="W50" s="82" t="s">
        <v>0</v>
      </c>
      <c r="X50" s="78" t="s">
        <v>0</v>
      </c>
      <c r="Y50" s="78" t="s">
        <v>0</v>
      </c>
      <c r="Z50" s="78" t="s">
        <v>0</v>
      </c>
      <c r="AA50" s="78" t="s">
        <v>0</v>
      </c>
      <c r="AB50" s="78" t="s">
        <v>0</v>
      </c>
      <c r="AC50" s="78" t="s">
        <v>0</v>
      </c>
      <c r="AD50" s="46" t="s">
        <v>151</v>
      </c>
      <c r="AE50" s="32">
        <v>0</v>
      </c>
      <c r="AF50" s="32">
        <v>0</v>
      </c>
      <c r="AG50" s="32">
        <v>0</v>
      </c>
      <c r="AH50" s="32">
        <v>0</v>
      </c>
      <c r="AI50" s="32">
        <v>0</v>
      </c>
      <c r="AJ50" s="32">
        <v>0</v>
      </c>
      <c r="AK50" s="14">
        <f t="shared" si="10"/>
        <v>0</v>
      </c>
      <c r="AL50" s="14">
        <f t="shared" si="10"/>
        <v>0</v>
      </c>
      <c r="AM50" s="14">
        <f t="shared" si="10"/>
        <v>0</v>
      </c>
      <c r="AN50" s="14">
        <f t="shared" si="10"/>
        <v>0</v>
      </c>
      <c r="AO50" s="14">
        <f t="shared" si="3"/>
        <v>0</v>
      </c>
      <c r="AP50" s="14">
        <f t="shared" si="3"/>
        <v>0</v>
      </c>
      <c r="AQ50" s="14">
        <f t="shared" si="12"/>
        <v>0</v>
      </c>
      <c r="AR50" s="14">
        <f t="shared" si="12"/>
        <v>0</v>
      </c>
      <c r="AS50" s="14">
        <f t="shared" si="12"/>
        <v>0</v>
      </c>
      <c r="AT50" s="14">
        <f t="shared" si="13"/>
        <v>0</v>
      </c>
      <c r="AU50" s="14">
        <f t="shared" si="13"/>
        <v>0</v>
      </c>
      <c r="AV50" s="14">
        <f t="shared" si="13"/>
        <v>0</v>
      </c>
      <c r="AW50" s="33" t="s">
        <v>94</v>
      </c>
    </row>
    <row r="51" spans="1:50" ht="31.5" x14ac:dyDescent="0.35">
      <c r="A51" s="85"/>
      <c r="B51" s="79"/>
      <c r="C51" s="87"/>
      <c r="D51" s="79"/>
      <c r="E51" s="79"/>
      <c r="F51" s="79"/>
      <c r="G51" s="79"/>
      <c r="H51" s="79"/>
      <c r="I51" s="79"/>
      <c r="J51" s="79"/>
      <c r="K51" s="79"/>
      <c r="L51" s="79"/>
      <c r="M51" s="79"/>
      <c r="N51" s="79"/>
      <c r="O51" s="79"/>
      <c r="P51" s="79"/>
      <c r="Q51" s="79"/>
      <c r="R51" s="79"/>
      <c r="S51" s="79"/>
      <c r="T51" s="79"/>
      <c r="U51" s="79"/>
      <c r="V51" s="79"/>
      <c r="W51" s="83"/>
      <c r="X51" s="79"/>
      <c r="Y51" s="79"/>
      <c r="Z51" s="79"/>
      <c r="AA51" s="79"/>
      <c r="AB51" s="79"/>
      <c r="AC51" s="79"/>
      <c r="AD51" s="44" t="s">
        <v>196</v>
      </c>
      <c r="AE51" s="62">
        <v>245.74</v>
      </c>
      <c r="AF51" s="62">
        <v>245.74</v>
      </c>
      <c r="AG51" s="62">
        <v>310.5</v>
      </c>
      <c r="AH51" s="62">
        <v>310.5</v>
      </c>
      <c r="AI51" s="62">
        <v>310.5</v>
      </c>
      <c r="AJ51" s="62">
        <v>310.5</v>
      </c>
      <c r="AK51" s="14">
        <f t="shared" si="10"/>
        <v>245.74</v>
      </c>
      <c r="AL51" s="14">
        <f t="shared" si="10"/>
        <v>245.74</v>
      </c>
      <c r="AM51" s="14">
        <f t="shared" si="10"/>
        <v>310.5</v>
      </c>
      <c r="AN51" s="14">
        <f t="shared" si="10"/>
        <v>310.5</v>
      </c>
      <c r="AO51" s="14">
        <f t="shared" si="3"/>
        <v>310.5</v>
      </c>
      <c r="AP51" s="14">
        <f t="shared" si="3"/>
        <v>310.5</v>
      </c>
      <c r="AQ51" s="14">
        <f t="shared" si="12"/>
        <v>245.74</v>
      </c>
      <c r="AR51" s="14">
        <f t="shared" si="12"/>
        <v>310.5</v>
      </c>
      <c r="AS51" s="14">
        <f t="shared" si="12"/>
        <v>310.5</v>
      </c>
      <c r="AT51" s="14">
        <f t="shared" si="13"/>
        <v>245.74</v>
      </c>
      <c r="AU51" s="14">
        <f t="shared" si="13"/>
        <v>310.5</v>
      </c>
      <c r="AV51" s="14">
        <f t="shared" si="13"/>
        <v>310.5</v>
      </c>
      <c r="AW51" s="52" t="s">
        <v>94</v>
      </c>
    </row>
    <row r="52" spans="1:50" ht="80.5" x14ac:dyDescent="0.35">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3.5" x14ac:dyDescent="0.35">
      <c r="A53" s="69"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3.5" x14ac:dyDescent="0.35">
      <c r="A54" s="80" t="s">
        <v>200</v>
      </c>
      <c r="B54" s="70">
        <v>6239</v>
      </c>
      <c r="C54" s="71" t="s">
        <v>90</v>
      </c>
      <c r="D54" s="70" t="s">
        <v>201</v>
      </c>
      <c r="E54" s="70"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2" t="s">
        <v>94</v>
      </c>
    </row>
    <row r="55" spans="1:50" ht="31.5" x14ac:dyDescent="0.35">
      <c r="A55" s="81"/>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3.5" x14ac:dyDescent="0.35">
      <c r="A56" s="73"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3" x14ac:dyDescent="0.35">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43933.407999999996</v>
      </c>
      <c r="AF57" s="62">
        <f t="shared" si="20"/>
        <v>66596.30799999999</v>
      </c>
      <c r="AG57" s="62">
        <f t="shared" si="20"/>
        <v>85745.091000000015</v>
      </c>
      <c r="AH57" s="62">
        <f t="shared" si="20"/>
        <v>46077.86099999999</v>
      </c>
      <c r="AI57" s="62">
        <f t="shared" si="20"/>
        <v>45698.52399999999</v>
      </c>
      <c r="AJ57" s="62">
        <f t="shared" si="20"/>
        <v>45698.529999999992</v>
      </c>
      <c r="AK57" s="32">
        <f t="shared" si="10"/>
        <v>43933.407999999996</v>
      </c>
      <c r="AL57" s="32">
        <f t="shared" si="10"/>
        <v>66596.30799999999</v>
      </c>
      <c r="AM57" s="32">
        <f>AM10</f>
        <v>85737.591000000015</v>
      </c>
      <c r="AN57" s="32">
        <f t="shared" si="10"/>
        <v>46077.86099999999</v>
      </c>
      <c r="AO57" s="32">
        <f t="shared" si="3"/>
        <v>45698.52399999999</v>
      </c>
      <c r="AP57" s="32">
        <f t="shared" si="3"/>
        <v>45698.529999999992</v>
      </c>
      <c r="AQ57" s="32">
        <f t="shared" si="12"/>
        <v>66596.30799999999</v>
      </c>
      <c r="AR57" s="32">
        <f t="shared" si="12"/>
        <v>85745.091000000015</v>
      </c>
      <c r="AS57" s="32">
        <f t="shared" si="12"/>
        <v>46077.86099999999</v>
      </c>
      <c r="AT57" s="32">
        <f t="shared" si="13"/>
        <v>66596.30799999999</v>
      </c>
      <c r="AU57" s="32">
        <f t="shared" si="13"/>
        <v>85737.591000000015</v>
      </c>
      <c r="AV57" s="32">
        <f t="shared" si="13"/>
        <v>46077.86099999999</v>
      </c>
      <c r="AW57" s="52" t="s">
        <v>86</v>
      </c>
    </row>
    <row r="59" spans="1:50" s="74" customFormat="1" ht="36.75" customHeight="1" x14ac:dyDescent="0.4">
      <c r="A59" s="75" t="s">
        <v>204</v>
      </c>
      <c r="B59" s="75"/>
      <c r="C59" s="75"/>
      <c r="D59" s="75"/>
      <c r="E59" s="75"/>
      <c r="F59" s="75"/>
      <c r="G59" s="75"/>
      <c r="H59" s="75"/>
      <c r="I59" s="75"/>
      <c r="J59" s="75"/>
      <c r="K59" s="75"/>
      <c r="L59" s="75"/>
      <c r="M59" s="75"/>
      <c r="N59" s="75"/>
      <c r="O59" s="75"/>
      <c r="P59" s="75"/>
      <c r="Q59" s="75"/>
      <c r="R59" s="75"/>
      <c r="S59" s="75"/>
      <c r="T59" s="76"/>
      <c r="U59" s="76"/>
      <c r="V59" s="76"/>
      <c r="W59" s="76"/>
      <c r="X59" s="76"/>
      <c r="Y59" s="76"/>
      <c r="Z59" s="76"/>
      <c r="AA59" s="76"/>
      <c r="AB59" s="76"/>
      <c r="AC59" s="76"/>
      <c r="AD59" s="76"/>
      <c r="AE59" s="76"/>
      <c r="AF59" s="76"/>
      <c r="AG59" s="76"/>
      <c r="AI59" s="77" t="s">
        <v>205</v>
      </c>
      <c r="AJ59" s="77"/>
      <c r="AK59" s="77"/>
      <c r="AL59" s="77"/>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01.09.2023г.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2023-09-05T03:50:47Z</dcterms:created>
  <dcterms:modified xsi:type="dcterms:W3CDTF">2023-09-07T12:34:08Z</dcterms:modified>
</cp:coreProperties>
</file>